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RM Ranker" sheetId="1" r:id="rId1"/>
    <sheet name="Scoring Criteria" sheetId="2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Matt Richey</author>
  </authors>
  <commentList>
    <comment ref="D5" authorId="0">
      <text>
        <r>
          <rPr>
            <sz val="8"/>
            <rFont val="Tahoma"/>
            <family val="0"/>
          </rPr>
          <t>Welcome Fool!  We've utilized these comments throughout the sheet to clarify terms and make this tool easy to use.</t>
        </r>
      </text>
    </comment>
    <comment ref="D7" authorId="0">
      <text>
        <r>
          <rPr>
            <sz val="8"/>
            <rFont val="Tahoma"/>
            <family val="0"/>
          </rPr>
          <t xml:space="preserve">In the Financial Analysis section, fill in the cells outlined in blue. The spreadsheet will crunch the numbers.
</t>
        </r>
      </text>
    </comment>
    <comment ref="A10" authorId="0">
      <text>
        <r>
          <rPr>
            <sz val="8"/>
            <rFont val="Tahoma"/>
            <family val="0"/>
          </rPr>
          <t>Your best bet is to use the financial data found in a company's 10K or 10Q.  You can get these at  quote.fool.com</t>
        </r>
      </text>
    </comment>
    <comment ref="F10" authorId="0">
      <text>
        <r>
          <rPr>
            <sz val="8"/>
            <rFont val="Tahoma"/>
            <family val="0"/>
          </rPr>
          <t xml:space="preserve">You may fill in the data for up to 3 competitors, although only the data for one is essential.
</t>
        </r>
      </text>
    </comment>
    <comment ref="G10" authorId="0">
      <text>
        <r>
          <rPr>
            <sz val="8"/>
            <rFont val="Tahoma"/>
            <family val="0"/>
          </rPr>
          <t>By filling in the data for a 2nd and 3rd competitor, the monopoly  scoring will better reflect the company's true standing.</t>
        </r>
      </text>
    </comment>
    <comment ref="H10" authorId="0">
      <text>
        <r>
          <rPr>
            <sz val="8"/>
            <rFont val="Tahoma"/>
            <family val="0"/>
          </rPr>
          <t>Throughout the analysis, be sure to use a consistent $ multiple. For example, use all $ millions or all $ thousands.</t>
        </r>
      </text>
    </comment>
    <comment ref="B13" authorId="0">
      <text>
        <r>
          <rPr>
            <sz val="8"/>
            <rFont val="Tahoma"/>
            <family val="0"/>
          </rPr>
          <t>The Current Period can be a quarter, a year, or some other amount of time.  Just be consistent with the Year-ago Period.</t>
        </r>
      </text>
    </comment>
    <comment ref="C13" authorId="0">
      <text>
        <r>
          <rPr>
            <sz val="8"/>
            <rFont val="Tahoma"/>
            <family val="0"/>
          </rPr>
          <t>The Year-ago Period can be a quarter, a year, or some other amount of time.  Just be consistent with the Current Period.</t>
        </r>
      </text>
    </comment>
    <comment ref="F13" authorId="0">
      <text>
        <r>
          <rPr>
            <sz val="8"/>
            <rFont val="Tahoma"/>
            <family val="0"/>
          </rPr>
          <t xml:space="preserve">For sake of comparing apples-to-apples, pick a period that's as close as possible to the Current Period in Column B.
</t>
        </r>
      </text>
    </comment>
    <comment ref="G13" authorId="0">
      <text>
        <r>
          <rPr>
            <sz val="8"/>
            <rFont val="Tahoma"/>
            <family val="0"/>
          </rPr>
          <t xml:space="preserve">For sake of comparing apples-to-apples, pick a period that's as close as possible to the Current Period in Column B.
</t>
        </r>
      </text>
    </comment>
    <comment ref="H13" authorId="0">
      <text>
        <r>
          <rPr>
            <sz val="8"/>
            <rFont val="Tahoma"/>
            <family val="0"/>
          </rPr>
          <t xml:space="preserve">For sake of comparing apples-to-apples, pick a period that's as close as possible to the Current Period in Column B.
</t>
        </r>
      </text>
    </comment>
    <comment ref="A16" authorId="0">
      <text>
        <r>
          <rPr>
            <sz val="8"/>
            <rFont val="Tahoma"/>
            <family val="0"/>
          </rPr>
          <t xml:space="preserve">Also known as Revenues </t>
        </r>
      </text>
    </comment>
    <comment ref="A17" authorId="0">
      <text>
        <r>
          <rPr>
            <sz val="8"/>
            <rFont val="Tahoma"/>
            <family val="0"/>
          </rPr>
          <t>Also known as cost of sales or cost of revenues.  Often abbreviated as COGS.</t>
        </r>
      </text>
    </comment>
    <comment ref="A18" authorId="0">
      <text>
        <r>
          <rPr>
            <sz val="8"/>
            <rFont val="Tahoma"/>
            <family val="0"/>
          </rPr>
          <t xml:space="preserve">Tip:  It's best to use net income for continuing operations and before any one-time charges.  </t>
        </r>
      </text>
    </comment>
    <comment ref="A19" authorId="0">
      <text>
        <r>
          <rPr>
            <sz val="8"/>
            <rFont val="Tahoma"/>
            <family val="0"/>
          </rPr>
          <t>Use the diluted number of shares outstanding (sometimes called fully diluted)</t>
        </r>
      </text>
    </comment>
    <comment ref="A22" authorId="0">
      <text>
        <r>
          <rPr>
            <sz val="8"/>
            <rFont val="Tahoma"/>
            <family val="0"/>
          </rPr>
          <t>This includes Cash &amp; Equivalents,  Marketable Securities, and Short-term Investments.</t>
        </r>
      </text>
    </comment>
    <comment ref="A23" authorId="0">
      <text>
        <r>
          <rPr>
            <sz val="8"/>
            <rFont val="Tahoma"/>
            <family val="0"/>
          </rPr>
          <t>This is Total Current Assets</t>
        </r>
      </text>
    </comment>
    <comment ref="A24" authorId="0">
      <text>
        <r>
          <rPr>
            <sz val="8"/>
            <rFont val="Tahoma"/>
            <family val="0"/>
          </rPr>
          <t>Includes any and all of the following:  short-term borrowings, notes payable, and current portion of LT debt.</t>
        </r>
      </text>
    </comment>
    <comment ref="A25" authorId="0">
      <text>
        <r>
          <rPr>
            <sz val="8"/>
            <rFont val="Tahoma"/>
            <family val="0"/>
          </rPr>
          <t>This is Total Current Liabilities</t>
        </r>
      </text>
    </comment>
    <comment ref="A26" authorId="0">
      <text>
        <r>
          <rPr>
            <sz val="8"/>
            <rFont val="Tahoma"/>
            <family val="0"/>
          </rPr>
          <t>Tip: In this cell, only include the  Long-term Debt that's under long-term liabilities.</t>
        </r>
      </text>
    </comment>
    <comment ref="A34" authorId="0">
      <text>
        <r>
          <rPr>
            <sz val="8"/>
            <rFont val="Tahoma"/>
            <family val="0"/>
          </rPr>
          <t xml:space="preserve">  Net Income
 ---------------
        Sales</t>
        </r>
      </text>
    </comment>
    <comment ref="D34" authorId="0">
      <text>
        <r>
          <rPr>
            <sz val="8"/>
            <rFont val="Tahoma"/>
            <family val="0"/>
          </rPr>
          <t>This figure is the change in number of net margin percentage points</t>
        </r>
      </text>
    </comment>
    <comment ref="A35" authorId="0">
      <text>
        <r>
          <rPr>
            <sz val="8"/>
            <rFont val="Tahoma"/>
            <family val="0"/>
          </rPr>
          <t xml:space="preserve"> Cash &amp; Equivalents
------------------------
(ST Debt + LT Debt)</t>
        </r>
      </text>
    </comment>
    <comment ref="A36" authorId="0">
      <text>
        <r>
          <rPr>
            <sz val="8"/>
            <rFont val="Tahoma"/>
            <family val="0"/>
          </rPr>
          <t>Cash minus total debt</t>
        </r>
      </text>
    </comment>
    <comment ref="A37" authorId="0">
      <text>
        <r>
          <rPr>
            <sz val="8"/>
            <rFont val="Tahoma"/>
            <family val="0"/>
          </rPr>
          <t>(Cur Assets - Cash &amp; Eq)
 -----------------------------  
(Current Liabs - ST Debt)</t>
        </r>
      </text>
    </comment>
    <comment ref="D41" authorId="0">
      <text>
        <r>
          <rPr>
            <sz val="8"/>
            <rFont val="Tahoma"/>
            <family val="0"/>
          </rPr>
          <t xml:space="preserve">In the Ranking Rule Makers section, your task once again is to fill in the cells outlined in blue (only 12 this time!).  
</t>
        </r>
      </text>
    </comment>
    <comment ref="A43" authorId="0">
      <text>
        <r>
          <rPr>
            <sz val="8"/>
            <rFont val="Tahoma"/>
            <family val="0"/>
          </rPr>
          <t xml:space="preserve">Scoring criteria are explained in the included Scoring Criteria worksheet. (Click on tab at bottom.)
</t>
        </r>
      </text>
    </comment>
    <comment ref="A46" authorId="0">
      <text>
        <r>
          <rPr>
            <sz val="8"/>
            <rFont val="Tahoma"/>
            <family val="0"/>
          </rPr>
          <t>Is it everywhere?
1 point:   passable to excellent
0 points:  failure</t>
        </r>
      </text>
    </comment>
    <comment ref="A47" authorId="0">
      <text>
        <r>
          <rPr>
            <sz val="8"/>
            <rFont val="Tahoma"/>
            <family val="0"/>
          </rPr>
          <t>Does it welcome everyone?
1 point:   passable to excellent
0 points:  failure</t>
        </r>
      </text>
    </comment>
    <comment ref="A48" authorId="0">
      <text>
        <r>
          <rPr>
            <sz val="8"/>
            <rFont val="Tahoma"/>
            <family val="0"/>
          </rPr>
          <t>Can it promise a slightly better world?
1 point:   passable to excellent
0 points:  failure</t>
        </r>
      </text>
    </comment>
    <comment ref="A49" authorId="0">
      <text>
        <r>
          <rPr>
            <sz val="8"/>
            <rFont val="Tahoma"/>
            <family val="0"/>
          </rPr>
          <t>Is it accepted by the people?
1 point:   passable to excellent
0 points:  failure</t>
        </r>
      </text>
    </comment>
    <comment ref="A50" authorId="0">
      <text>
        <r>
          <rPr>
            <sz val="8"/>
            <rFont val="Tahoma"/>
            <family val="0"/>
          </rPr>
          <t>Is it becoming a necessary purchase?
1 point:   passable to excellent
0 points:  failure</t>
        </r>
      </text>
    </comment>
    <comment ref="A51" authorId="0">
      <text>
        <r>
          <rPr>
            <sz val="8"/>
            <rFont val="Tahoma"/>
            <family val="0"/>
          </rPr>
          <t>Is it the standout category king?
1 point:   passable to excellent
0 points:  failure</t>
        </r>
      </text>
    </comment>
    <comment ref="A52" authorId="0">
      <text>
        <r>
          <rPr>
            <sz val="8"/>
            <rFont val="Tahoma"/>
            <family val="0"/>
          </rPr>
          <t>Has it surprised you in the last 5 years?
1 point:   passable to excellent
0 points:  failure</t>
        </r>
      </text>
    </comment>
    <comment ref="F63" authorId="0">
      <text>
        <r>
          <rPr>
            <sz val="8"/>
            <rFont val="Tahoma"/>
            <family val="0"/>
          </rPr>
          <t>Do you believe you'll enjoy following this business over the years?
1 point:   yes
0 points:  no</t>
        </r>
      </text>
    </comment>
    <comment ref="B65" authorId="0">
      <text>
        <r>
          <rPr>
            <sz val="8"/>
            <rFont val="Tahoma"/>
            <family val="0"/>
          </rPr>
          <t>The Total Score is out of a potential  61 points.</t>
        </r>
      </text>
    </comment>
    <comment ref="D67" authorId="0">
      <text>
        <r>
          <rPr>
            <sz val="8"/>
            <rFont val="Tahoma"/>
            <family val="0"/>
          </rPr>
          <t xml:space="preserve">Save your work!  Use "save as" to save your rankings of the various companies vying for the Rule Maker throne.
</t>
        </r>
      </text>
    </comment>
    <comment ref="D69" authorId="0">
      <text>
        <r>
          <rPr>
            <sz val="8"/>
            <rFont val="Tahoma"/>
            <family val="0"/>
          </rPr>
          <t xml:space="preserve">From the Tools Menu, choose Protection --&gt; Unprotect sheet.  
No password is required.
</t>
        </r>
      </text>
    </comment>
    <comment ref="D33" authorId="1">
      <text>
        <r>
          <rPr>
            <sz val="8"/>
            <rFont val="Tahoma"/>
            <family val="2"/>
          </rPr>
          <t>This figure is the change in number of gross margin percentage points</t>
        </r>
      </text>
    </comment>
    <comment ref="D38" authorId="1">
      <text>
        <r>
          <rPr>
            <sz val="8"/>
            <rFont val="Tahoma"/>
            <family val="2"/>
          </rPr>
          <t>This figure is the change in number of Cash King margin percentage points</t>
        </r>
      </text>
    </comment>
    <comment ref="A29" authorId="1">
      <text>
        <r>
          <rPr>
            <sz val="8"/>
            <rFont val="Tahoma"/>
            <family val="2"/>
          </rPr>
          <t>Labeled as "Net Cash Provided  by Operating Activities." Think of this number as the cash version of net income.</t>
        </r>
      </text>
    </comment>
    <comment ref="A30" authorId="1">
      <text>
        <r>
          <rPr>
            <sz val="8"/>
            <rFont val="Tahoma"/>
            <family val="2"/>
          </rPr>
          <t>In the Investing Section of the CF Statement, look for a single line-item  similar to "Additions to Property &amp; Equipment."</t>
        </r>
      </text>
    </comment>
    <comment ref="A33" authorId="1">
      <text>
        <r>
          <rPr>
            <sz val="8"/>
            <rFont val="Tahoma"/>
            <family val="2"/>
          </rPr>
          <t xml:space="preserve"> (Sales - COGS)
 ------------------
        Sales</t>
        </r>
      </text>
    </comment>
    <comment ref="A38" authorId="1">
      <text>
        <r>
          <rPr>
            <sz val="8"/>
            <rFont val="Tahoma"/>
            <family val="2"/>
          </rPr>
          <t xml:space="preserve"> (Oper. CF - Cap. Exp.)
 ---------------------------
               Sales</t>
        </r>
      </text>
    </comment>
  </commentList>
</comments>
</file>

<file path=xl/comments2.xml><?xml version="1.0" encoding="utf-8"?>
<comments xmlns="http://schemas.openxmlformats.org/spreadsheetml/2006/main">
  <authors>
    <author>Matt Richey</author>
  </authors>
  <commentList>
    <comment ref="G1" authorId="0">
      <text>
        <r>
          <rPr>
            <sz val="8"/>
            <rFont val="Tahoma"/>
            <family val="2"/>
          </rPr>
          <t>Tip: You might want to print this worksheet as it's rather long -- 5 printed pages.</t>
        </r>
      </text>
    </comment>
  </commentList>
</comments>
</file>

<file path=xl/sharedStrings.xml><?xml version="1.0" encoding="utf-8"?>
<sst xmlns="http://schemas.openxmlformats.org/spreadsheetml/2006/main" count="266" uniqueCount="209">
  <si>
    <t>The Motley Fool's Rule Maker Ranker</t>
  </si>
  <si>
    <r>
      <t>Hey Fool, start here!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    (point your mouse right </t>
    </r>
    <r>
      <rPr>
        <b/>
        <sz val="10"/>
        <color indexed="12"/>
        <rFont val="Times New Roman"/>
        <family val="1"/>
      </rPr>
      <t>HERE</t>
    </r>
    <r>
      <rPr>
        <sz val="10"/>
        <color indexed="12"/>
        <rFont val="Times New Roman"/>
        <family val="1"/>
      </rPr>
      <t>)</t>
    </r>
  </si>
  <si>
    <t>Continue Here for Instructions</t>
  </si>
  <si>
    <t>(Please read all three of these competitor comments.)</t>
  </si>
  <si>
    <t>Financial Analysis</t>
  </si>
  <si>
    <t>Company Being Evaluated</t>
  </si>
  <si>
    <t>Competitor #1</t>
  </si>
  <si>
    <t>Competitor #2</t>
  </si>
  <si>
    <t>Competitor #3</t>
  </si>
  <si>
    <t>&lt;Fill in Company Name&gt;</t>
  </si>
  <si>
    <t>&lt;Fill in Name&gt;</t>
  </si>
  <si>
    <t>Current Period</t>
  </si>
  <si>
    <t>Year-ago Period</t>
  </si>
  <si>
    <t xml:space="preserve">Year-over-Year  </t>
  </si>
  <si>
    <t>&lt;Date&gt;</t>
  </si>
  <si>
    <t>Growth</t>
  </si>
  <si>
    <t xml:space="preserve">  Sales</t>
  </si>
  <si>
    <t xml:space="preserve">  Cost of Goods Sold</t>
  </si>
  <si>
    <t xml:space="preserve">  Net Income</t>
  </si>
  <si>
    <t xml:space="preserve">  Shares Outstanding</t>
  </si>
  <si>
    <t xml:space="preserve">  Cash &amp; Equivalents</t>
  </si>
  <si>
    <t xml:space="preserve">  Current Assets</t>
  </si>
  <si>
    <t xml:space="preserve">  Short-term Debt</t>
  </si>
  <si>
    <t xml:space="preserve">  Current Liabilities</t>
  </si>
  <si>
    <t xml:space="preserve">  Long-term Debt</t>
  </si>
  <si>
    <t>Margins &amp; Ratios . . .</t>
  </si>
  <si>
    <t>Competitors' Average</t>
  </si>
  <si>
    <t xml:space="preserve">  Gross Margins</t>
  </si>
  <si>
    <t xml:space="preserve">  Net Margins</t>
  </si>
  <si>
    <t xml:space="preserve">  Cash-to-Debt</t>
  </si>
  <si>
    <t xml:space="preserve">  Net Cash</t>
  </si>
  <si>
    <t xml:space="preserve">  Fool Flow Ratio</t>
  </si>
  <si>
    <t>Continue Here</t>
  </si>
  <si>
    <t>Ranking Rule Makers</t>
  </si>
  <si>
    <t>1) Brand</t>
  </si>
  <si>
    <t>Points (0-1)</t>
  </si>
  <si>
    <t>3) Financial Direction</t>
  </si>
  <si>
    <t>Points (0-3)</t>
  </si>
  <si>
    <r>
      <t>F</t>
    </r>
    <r>
      <rPr>
        <sz val="10"/>
        <rFont val="Times New Roman"/>
        <family val="1"/>
      </rPr>
      <t>amiliarity</t>
    </r>
  </si>
  <si>
    <t>Sales Growth</t>
  </si>
  <si>
    <r>
      <t>O</t>
    </r>
    <r>
      <rPr>
        <sz val="10"/>
        <rFont val="Times New Roman"/>
        <family val="1"/>
      </rPr>
      <t>penness</t>
    </r>
  </si>
  <si>
    <t>Gross Margins</t>
  </si>
  <si>
    <r>
      <t>O</t>
    </r>
    <r>
      <rPr>
        <sz val="10"/>
        <rFont val="Times New Roman"/>
        <family val="1"/>
      </rPr>
      <t>ptimism</t>
    </r>
  </si>
  <si>
    <t>Net Margins</t>
  </si>
  <si>
    <r>
      <t>L</t>
    </r>
    <r>
      <rPr>
        <sz val="10"/>
        <rFont val="Times New Roman"/>
        <family val="1"/>
      </rPr>
      <t>egitimacy</t>
    </r>
  </si>
  <si>
    <t>Shares Outstanding</t>
  </si>
  <si>
    <r>
      <t>I</t>
    </r>
    <r>
      <rPr>
        <sz val="10"/>
        <rFont val="Times New Roman"/>
        <family val="1"/>
      </rPr>
      <t>nevitability</t>
    </r>
  </si>
  <si>
    <t>Cash-to-Debt</t>
  </si>
  <si>
    <r>
      <t>S</t>
    </r>
    <r>
      <rPr>
        <sz val="10"/>
        <rFont val="Times New Roman"/>
        <family val="1"/>
      </rPr>
      <t>olitariness</t>
    </r>
  </si>
  <si>
    <t>Fool Flow Ratio</t>
  </si>
  <si>
    <r>
      <t>H</t>
    </r>
    <r>
      <rPr>
        <sz val="10"/>
        <rFont val="Times New Roman"/>
        <family val="1"/>
      </rPr>
      <t>umor</t>
    </r>
  </si>
  <si>
    <t>Expansion Potential</t>
  </si>
  <si>
    <t xml:space="preserve">  Subtotal</t>
  </si>
  <si>
    <t>2) Financial Location</t>
  </si>
  <si>
    <t>Points (0-2)</t>
  </si>
  <si>
    <t>4) Monopoly Status</t>
  </si>
  <si>
    <t>Points (0-4)</t>
  </si>
  <si>
    <t>Mass Market Habit</t>
  </si>
  <si>
    <t>Net Cash</t>
  </si>
  <si>
    <t>Convenience</t>
  </si>
  <si>
    <t>Your Interest</t>
  </si>
  <si>
    <t>5) Your  Enjoyment</t>
  </si>
  <si>
    <t xml:space="preserve">  Total Score</t>
  </si>
  <si>
    <t>Finished?  Don't forget to save!</t>
  </si>
  <si>
    <t>Want to modify this sheet?</t>
  </si>
  <si>
    <t>Familiarity</t>
  </si>
  <si>
    <t>Is it everywhere?</t>
  </si>
  <si>
    <t>How often do consumers return for purchase?</t>
  </si>
  <si>
    <t>1 point:   passable to excellent</t>
  </si>
  <si>
    <t>2 points:  purchased more than once a month</t>
  </si>
  <si>
    <t>0 points:  failure</t>
  </si>
  <si>
    <t>1 point:    purchased from once a month to once a year</t>
  </si>
  <si>
    <t>0 points:  purchased less than once a year</t>
  </si>
  <si>
    <t>Openness</t>
  </si>
  <si>
    <t>Does it welcome everyone?</t>
  </si>
  <si>
    <t>(Total Sales - Cost of Goods Sold)</t>
  </si>
  <si>
    <t xml:space="preserve">                 Total Sales</t>
  </si>
  <si>
    <t>2 points:  above 60%</t>
  </si>
  <si>
    <t>Optimism</t>
  </si>
  <si>
    <t>1 point:   40-60%</t>
  </si>
  <si>
    <t>Can it promise a slightly better world?</t>
  </si>
  <si>
    <t>0 points:  below 40%</t>
  </si>
  <si>
    <r>
      <t xml:space="preserve">          </t>
    </r>
    <r>
      <rPr>
        <u val="single"/>
        <sz val="8"/>
        <rFont val="Times New Roman"/>
        <family val="1"/>
      </rPr>
      <t>Net Income</t>
    </r>
  </si>
  <si>
    <t>Legitimacy</t>
  </si>
  <si>
    <t xml:space="preserve">          Total Sales</t>
  </si>
  <si>
    <t>Is it accepted by the people?</t>
  </si>
  <si>
    <t>2 points:  above 10%</t>
  </si>
  <si>
    <t>1 point:   7-10%</t>
  </si>
  <si>
    <t>0 points:  below 7%</t>
  </si>
  <si>
    <t>Inevitability</t>
  </si>
  <si>
    <t>Cash-to-Debt Ratio</t>
  </si>
  <si>
    <t>Is it becoming a necessary purchase?</t>
  </si>
  <si>
    <t>Ratio of Cash &amp; Equivalents to Long-term debt</t>
  </si>
  <si>
    <t>1 point:    from 1 to 1.5 times more cash than debt</t>
  </si>
  <si>
    <t>Solitariness</t>
  </si>
  <si>
    <t>0 points:  less cash than long-term debt</t>
  </si>
  <si>
    <t>Is it the standout category king?</t>
  </si>
  <si>
    <t>Foolish Flow Ratio</t>
  </si>
  <si>
    <t>(Current Assets - Cash &amp; Equivalents)</t>
  </si>
  <si>
    <t xml:space="preserve">       (Current Liabilities - ST Debt)</t>
  </si>
  <si>
    <t>Humor</t>
  </si>
  <si>
    <t>2 points:  below 1.00</t>
  </si>
  <si>
    <t>Has it surprised you in the last 5 years?</t>
  </si>
  <si>
    <t>1 point:    from 1.00 to 1.25</t>
  </si>
  <si>
    <t>0 points:  above 1.25</t>
  </si>
  <si>
    <t>Your Familiarity and Interest</t>
  </si>
  <si>
    <t>2 points:  user of the products and interested</t>
  </si>
  <si>
    <t>1 point:    familiar with the products and curious</t>
  </si>
  <si>
    <t>0 points:  unfamiliar with the products and uninterested</t>
  </si>
  <si>
    <t>Year-over-year % increase in sales</t>
  </si>
  <si>
    <t>3 points:  above 15%</t>
  </si>
  <si>
    <t>2 points:  from 10-15%</t>
  </si>
  <si>
    <t>1 point:    from 5-10%</t>
  </si>
  <si>
    <t>0 points:  below 5%</t>
  </si>
  <si>
    <t>Year-over-year, Gross Margins have:</t>
  </si>
  <si>
    <t>Compared to the competition, Gross Margins are:</t>
  </si>
  <si>
    <t>3 points:  risen</t>
  </si>
  <si>
    <t>4 points:  5 percentage points ahead</t>
  </si>
  <si>
    <t>2 points:  fallen less than 1 percentage point</t>
  </si>
  <si>
    <t>2 points:  ahead by less than 5 percentage points</t>
  </si>
  <si>
    <t>1 point:    fallen 1 to 3 percentage points</t>
  </si>
  <si>
    <t>0 points:  competition has higher Gross Margins</t>
  </si>
  <si>
    <t>0 points:  fallen more than 3 percentage points</t>
  </si>
  <si>
    <t>Year-over-year, Net Margins have:</t>
  </si>
  <si>
    <t>0 points:  competition has higher Net Margins</t>
  </si>
  <si>
    <r>
      <t>*Note:</t>
    </r>
    <r>
      <rPr>
        <sz val="8"/>
        <rFont val="Times New Roman"/>
        <family val="1"/>
      </rPr>
      <t xml:space="preserve"> This is a change from the criteria set forth in </t>
    </r>
  </si>
  <si>
    <r>
      <t>Rule Breakers, Rule Makers</t>
    </r>
    <r>
      <rPr>
        <sz val="8"/>
        <rFont val="Times New Roman"/>
        <family val="1"/>
      </rPr>
      <t xml:space="preserve">.  We made the change because of </t>
    </r>
  </si>
  <si>
    <t>Year-over-year, fully diluted shares have:</t>
  </si>
  <si>
    <t xml:space="preserve">the awkwardness of comparing companies, many of which have </t>
  </si>
  <si>
    <t>3 points:  fallen</t>
  </si>
  <si>
    <t>4 points:  5x more cash than competition</t>
  </si>
  <si>
    <t xml:space="preserve">no debt whatsoever.  We substituted Net Cash because </t>
  </si>
  <si>
    <t>2 points:  risen 0 to 4%</t>
  </si>
  <si>
    <t>2 points:  2x more cash than competition</t>
  </si>
  <si>
    <t xml:space="preserve">this figure gives us a measure of a company's "war chest."  </t>
  </si>
  <si>
    <t>1 point:   risen 4 to 6%</t>
  </si>
  <si>
    <t>0 points:  less than 2x more cash than competition</t>
  </si>
  <si>
    <t>Do you agree?  Disagree?  Bring your ideas to the boards.</t>
  </si>
  <si>
    <t>0 points:  risen more than 6%</t>
  </si>
  <si>
    <t>If any of the companies have negative Net Cash, but none have no debt, then:</t>
  </si>
  <si>
    <t>4 points:  Cash-to-Debt is 25% higher than competition</t>
  </si>
  <si>
    <t>2 points:  Cash-to-Debt is higher but not by 25%</t>
  </si>
  <si>
    <t>Year-over-year, Cash-to-Debt ratio has:</t>
  </si>
  <si>
    <t>0 points:  Cash-to-Debt is lower than competition</t>
  </si>
  <si>
    <t>3 points:  No Debt</t>
  </si>
  <si>
    <t>Finally, the last possibilities are:</t>
  </si>
  <si>
    <t>4 points:  Company has no debt, while competition has negative net cash</t>
  </si>
  <si>
    <t>0 points:  Company has negative net cash, while competition has no debt</t>
  </si>
  <si>
    <t>0 points:  fallen 10% or more</t>
  </si>
  <si>
    <t>Compared to its foremost competitor, the Foolish Flow Ratio is:</t>
  </si>
  <si>
    <t>4 points:  25% lower</t>
  </si>
  <si>
    <t>2 points:  lower, but by less than 25%</t>
  </si>
  <si>
    <t>Year-over-year, Flow Ratio has:</t>
  </si>
  <si>
    <t>0 points:  higher than lead competitor</t>
  </si>
  <si>
    <t>3 points:  fallen more than 10%</t>
  </si>
  <si>
    <t>2 points:  fallen from 5 to 10%</t>
  </si>
  <si>
    <t>1 point:   fallen 0 to 5%</t>
  </si>
  <si>
    <t>Within its industry, product/service accessibility and convenience are:</t>
  </si>
  <si>
    <t>0 points:  risen</t>
  </si>
  <si>
    <t>4 points:  the best</t>
  </si>
  <si>
    <t>2 points:  no advantage nor disadvantage versus the competition</t>
  </si>
  <si>
    <t>0 points:  less than the best</t>
  </si>
  <si>
    <t>3 Questions:</t>
  </si>
  <si>
    <t xml:space="preserve">    2) Is worldwide expansion believable for their stuff?  </t>
  </si>
  <si>
    <t xml:space="preserve">    3) Is the company accurately reflecting its performance through conservative accounting?</t>
  </si>
  <si>
    <t>3 points:  you can clearly answer "yes" to all 3</t>
  </si>
  <si>
    <t>2 points:  you pretty much agree</t>
  </si>
  <si>
    <t>1 point:   you're scratching your head in confusion</t>
  </si>
  <si>
    <t>0 points:  plainly "no"</t>
  </si>
  <si>
    <t>5) Your Enjoyment</t>
  </si>
  <si>
    <t>Do you believe you'll enjoy following this business over the years?</t>
  </si>
  <si>
    <t>1 point:   yes</t>
  </si>
  <si>
    <t>0 points:  no</t>
  </si>
  <si>
    <t>Total Score</t>
  </si>
  <si>
    <t xml:space="preserve">A business can earn seven total points on its branding, twelve on its financial location, twenty-one on its financial direction, </t>
  </si>
  <si>
    <t>twenty on its monopoly status, and one for your enjoyment.  All together, that equals a potential 61 points per company.</t>
  </si>
  <si>
    <r>
      <t xml:space="preserve">Note:  </t>
    </r>
    <r>
      <rPr>
        <sz val="8"/>
        <rFont val="Times New Roman"/>
        <family val="1"/>
      </rPr>
      <t xml:space="preserve">This system of ranking is meant primarily for companies with at least $1 billion in annual sales. </t>
    </r>
  </si>
  <si>
    <t>Tier Rankings</t>
  </si>
  <si>
    <t xml:space="preserve">The following tier categories are not buy/sell recommendations in any way, but merely a framework for ranking companies </t>
  </si>
  <si>
    <t xml:space="preserve">aspiring for the Rule Maker throne.  </t>
  </si>
  <si>
    <t xml:space="preserve">A top tier (50 - 61 points) company represents the best of the best in the business world -- a true Rule Maker.  </t>
  </si>
  <si>
    <t>This is the type of business to own for a decade or longer.</t>
  </si>
  <si>
    <t xml:space="preserve">A second tier (40 - 49 points) company is typically a good investment.  One must try to determine whether this company </t>
  </si>
  <si>
    <t>is moving up toward the top tier or falling down to tier three.</t>
  </si>
  <si>
    <t xml:space="preserve">A third tier (30 - 39 points) business is suffering from a slow-down in operational momentum.  This company typically </t>
  </si>
  <si>
    <t>does not have a Rule Maker business model and/or may face fierce competition within its industry.</t>
  </si>
  <si>
    <t>A fourth tier (below 30 points) company may not be an altogether bad business, but it is not a Rule Maker.</t>
  </si>
  <si>
    <t>The Rule Maker Portfolio</t>
  </si>
  <si>
    <t>The Motley Fool's Rule Maker Portfolio is a real-money portfolio whose aim is to buy and hold Rule-Making companies</t>
  </si>
  <si>
    <t xml:space="preserve"> without selling for at least 10 years.  This approach has the benefits of low and infrequent trading commissions, low and </t>
  </si>
  <si>
    <t xml:space="preserve">infrequent taxes, and superior investment performance.  Since its inception in January 1998, the Rule Maker Portfolio is </t>
  </si>
  <si>
    <t xml:space="preserve">beating the S&amp;P 500 Index.  Join thousands of other Rule Making investors at www.fool.com/rulemaker to learn more. </t>
  </si>
  <si>
    <t>The Motley Fool</t>
  </si>
  <si>
    <t xml:space="preserve">     Ranking Rule Makers -- Scoring Criteria</t>
  </si>
  <si>
    <t>2 points:  1.5 times more cash than long-term debt OR no debt</t>
  </si>
  <si>
    <t xml:space="preserve">2 points:  risen OR initiated debt but ratio is at least 1.5 </t>
  </si>
  <si>
    <t>1 point:   fallen less than 10% OR initiated debt but ratio is &lt; 1.5</t>
  </si>
  <si>
    <t xml:space="preserve">    1) Do my friends know about and use the company's products? </t>
  </si>
  <si>
    <t>Compared to the competition, Net Margins are:</t>
  </si>
  <si>
    <t>Compared to the competition, Net Cash (measured as Cash minus Debt) is:</t>
  </si>
  <si>
    <t>Version 3 -- Updated June 2000</t>
  </si>
  <si>
    <t xml:space="preserve">The Motley Fool's mission is to educate, amuse, and enrich.  24 hours a day, 7 days a week, millions of investors gather </t>
  </si>
  <si>
    <t>at Fool.com to learn and discuss all aspects of personal finance.  Join us!</t>
  </si>
  <si>
    <t>Cash Flow Statement</t>
  </si>
  <si>
    <t>Balance Sheet</t>
  </si>
  <si>
    <t>Income Statement</t>
  </si>
  <si>
    <t xml:space="preserve">  Operating Cash Flow</t>
  </si>
  <si>
    <t xml:space="preserve">  Capital Expenditures</t>
  </si>
  <si>
    <t xml:space="preserve">  Cash King Margin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</si>
</sst>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5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21"/>
      <name val="Times New Roman"/>
      <family val="1"/>
    </font>
    <font>
      <i/>
      <sz val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7"/>
      <name val="Book Antiqua"/>
      <family val="1"/>
    </font>
    <font>
      <b/>
      <sz val="12"/>
      <color indexed="17"/>
      <name val="Arial"/>
      <family val="0"/>
    </font>
    <font>
      <sz val="8"/>
      <name val="Tahoma"/>
      <family val="0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i/>
      <sz val="8"/>
      <color indexed="17"/>
      <name val="Times New Roman"/>
      <family val="1"/>
    </font>
    <font>
      <b/>
      <u val="single"/>
      <sz val="14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12"/>
      <color indexed="12"/>
      <name val="Book Antiqua"/>
      <family val="1"/>
    </font>
    <font>
      <b/>
      <sz val="12"/>
      <color indexed="12"/>
      <name val="Arial"/>
      <family val="0"/>
    </font>
    <font>
      <i/>
      <sz val="8"/>
      <color indexed="12"/>
      <name val="Times New Roman"/>
      <family val="1"/>
    </font>
    <font>
      <u val="single"/>
      <sz val="10"/>
      <name val="Arial"/>
      <family val="0"/>
    </font>
    <font>
      <b/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Arial"/>
      <family val="0"/>
    </font>
    <font>
      <b/>
      <i/>
      <sz val="8"/>
      <name val="Times New Roman"/>
      <family val="1"/>
    </font>
    <font>
      <b/>
      <u val="single"/>
      <sz val="8"/>
      <color indexed="17"/>
      <name val="Times New Roman"/>
      <family val="1"/>
    </font>
    <font>
      <sz val="8"/>
      <color indexed="9"/>
      <name val="Times New Roman"/>
      <family val="1"/>
    </font>
    <font>
      <b/>
      <sz val="8"/>
      <color indexed="17"/>
      <name val="Times New Roman"/>
      <family val="1"/>
    </font>
    <font>
      <b/>
      <u val="single"/>
      <sz val="12"/>
      <color indexed="2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 style="thin">
        <color indexed="34"/>
      </top>
      <bottom style="thin">
        <color indexed="34"/>
      </bottom>
    </border>
    <border>
      <left>
        <color indexed="63"/>
      </left>
      <right style="thin">
        <color indexed="34"/>
      </right>
      <top style="thin">
        <color indexed="34"/>
      </top>
      <bottom style="thin">
        <color indexed="34"/>
      </bottom>
    </border>
    <border>
      <left style="medium"/>
      <right style="thin">
        <color indexed="39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39"/>
      </top>
      <bottom style="thin">
        <color indexed="12"/>
      </bottom>
    </border>
    <border>
      <left style="medium"/>
      <right style="thin">
        <color indexed="39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8" fontId="2" fillId="0" borderId="1" xfId="0" applyNumberFormat="1" applyFont="1" applyFill="1" applyBorder="1" applyAlignment="1" applyProtection="1">
      <alignment vertical="center" wrapText="1"/>
      <protection locked="0"/>
    </xf>
    <xf numFmtId="38" fontId="2" fillId="0" borderId="1" xfId="0" applyNumberFormat="1" applyFont="1" applyBorder="1" applyAlignment="1" applyProtection="1">
      <alignment vertical="center" wrapText="1"/>
      <protection locked="0"/>
    </xf>
    <xf numFmtId="38" fontId="2" fillId="0" borderId="1" xfId="0" applyNumberFormat="1" applyFont="1" applyFill="1" applyBorder="1" applyAlignment="1" applyProtection="1">
      <alignment wrapText="1"/>
      <protection locked="0"/>
    </xf>
    <xf numFmtId="38" fontId="2" fillId="0" borderId="2" xfId="0" applyNumberFormat="1" applyFont="1" applyBorder="1" applyAlignment="1">
      <alignment vertical="center" wrapText="1"/>
    </xf>
    <xf numFmtId="38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2" fillId="0" borderId="4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7" fillId="0" borderId="6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6" fillId="0" borderId="14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164" fontId="2" fillId="0" borderId="9" xfId="0" applyNumberFormat="1" applyFont="1" applyBorder="1" applyAlignment="1">
      <alignment vertical="center" wrapText="1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wrapText="1"/>
    </xf>
    <xf numFmtId="38" fontId="2" fillId="0" borderId="21" xfId="0" applyNumberFormat="1" applyFont="1" applyFill="1" applyBorder="1" applyAlignment="1" applyProtection="1">
      <alignment vertical="center" wrapText="1"/>
      <protection locked="0"/>
    </xf>
    <xf numFmtId="38" fontId="2" fillId="0" borderId="21" xfId="0" applyNumberFormat="1" applyFont="1" applyFill="1" applyBorder="1" applyAlignment="1" applyProtection="1">
      <alignment wrapText="1"/>
      <protection locked="0"/>
    </xf>
    <xf numFmtId="38" fontId="2" fillId="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31" fillId="0" borderId="0" xfId="0" applyFont="1" applyBorder="1" applyAlignment="1">
      <alignment wrapText="1"/>
    </xf>
    <xf numFmtId="165" fontId="2" fillId="0" borderId="23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30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15" fillId="2" borderId="27" xfId="0" applyFont="1" applyFill="1" applyBorder="1" applyAlignment="1">
      <alignment horizontal="centerContinuous"/>
    </xf>
    <xf numFmtId="0" fontId="25" fillId="2" borderId="28" xfId="0" applyFont="1" applyFill="1" applyBorder="1" applyAlignment="1">
      <alignment horizontal="centerContinuous"/>
    </xf>
    <xf numFmtId="0" fontId="25" fillId="2" borderId="29" xfId="0" applyFont="1" applyFill="1" applyBorder="1" applyAlignment="1">
      <alignment horizontal="centerContinuous"/>
    </xf>
    <xf numFmtId="0" fontId="27" fillId="2" borderId="27" xfId="0" applyFont="1" applyFill="1" applyBorder="1" applyAlignment="1">
      <alignment horizontal="centerContinuous"/>
    </xf>
    <xf numFmtId="0" fontId="28" fillId="2" borderId="28" xfId="0" applyFont="1" applyFill="1" applyBorder="1" applyAlignment="1">
      <alignment horizontal="centerContinuous"/>
    </xf>
    <xf numFmtId="0" fontId="28" fillId="2" borderId="29" xfId="0" applyFont="1" applyFill="1" applyBorder="1" applyAlignment="1">
      <alignment horizontal="centerContinuous"/>
    </xf>
    <xf numFmtId="0" fontId="15" fillId="2" borderId="28" xfId="0" applyFont="1" applyFill="1" applyBorder="1" applyAlignment="1">
      <alignment horizontal="centerContinuous"/>
    </xf>
    <xf numFmtId="0" fontId="0" fillId="2" borderId="27" xfId="0" applyFill="1" applyBorder="1" applyAlignment="1">
      <alignment/>
    </xf>
    <xf numFmtId="0" fontId="24" fillId="2" borderId="28" xfId="0" applyFont="1" applyFill="1" applyBorder="1" applyAlignment="1">
      <alignment horizontal="centerContinuous"/>
    </xf>
    <xf numFmtId="0" fontId="25" fillId="2" borderId="29" xfId="0" applyFont="1" applyFill="1" applyBorder="1" applyAlignment="1">
      <alignment/>
    </xf>
    <xf numFmtId="0" fontId="15" fillId="2" borderId="29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34" fillId="2" borderId="29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35" fillId="0" borderId="0" xfId="0" applyFont="1" applyFill="1" applyAlignment="1" applyProtection="1">
      <alignment horizontal="centerContinuous"/>
      <protection locked="0"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 applyBorder="1" applyAlignment="1">
      <alignment wrapText="1"/>
    </xf>
    <xf numFmtId="0" fontId="37" fillId="0" borderId="0" xfId="0" applyFont="1" applyFill="1" applyAlignment="1">
      <alignment horizontal="centerContinuous"/>
    </xf>
    <xf numFmtId="0" fontId="38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wrapText="1"/>
    </xf>
    <xf numFmtId="165" fontId="2" fillId="0" borderId="31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 wrapText="1"/>
    </xf>
    <xf numFmtId="2" fontId="2" fillId="0" borderId="32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Continuous"/>
    </xf>
    <xf numFmtId="0" fontId="3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17" xfId="0" applyFont="1" applyBorder="1" applyAlignment="1">
      <alignment horizontal="centerContinuous" wrapText="1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16" fillId="0" borderId="15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2" borderId="34" xfId="0" applyFont="1" applyFill="1" applyBorder="1" applyAlignment="1">
      <alignment horizontal="left"/>
    </xf>
    <xf numFmtId="0" fontId="16" fillId="2" borderId="35" xfId="0" applyFont="1" applyFill="1" applyBorder="1" applyAlignment="1">
      <alignment/>
    </xf>
    <xf numFmtId="0" fontId="0" fillId="2" borderId="35" xfId="0" applyFill="1" applyBorder="1" applyAlignment="1">
      <alignment/>
    </xf>
    <xf numFmtId="0" fontId="16" fillId="2" borderId="36" xfId="0" applyFont="1" applyFill="1" applyBorder="1" applyAlignment="1">
      <alignment/>
    </xf>
    <xf numFmtId="0" fontId="43" fillId="0" borderId="0" xfId="0" applyFont="1" applyAlignment="1">
      <alignment/>
    </xf>
    <xf numFmtId="38" fontId="2" fillId="0" borderId="14" xfId="0" applyNumberFormat="1" applyFont="1" applyFill="1" applyBorder="1" applyAlignment="1" applyProtection="1">
      <alignment vertical="center" wrapText="1"/>
      <protection locked="0"/>
    </xf>
    <xf numFmtId="38" fontId="2" fillId="0" borderId="0" xfId="0" applyNumberFormat="1" applyFont="1" applyFill="1" applyBorder="1" applyAlignment="1" applyProtection="1">
      <alignment vertical="center" wrapText="1"/>
      <protection locked="0"/>
    </xf>
    <xf numFmtId="38" fontId="2" fillId="0" borderId="0" xfId="0" applyNumberFormat="1" applyFont="1" applyBorder="1" applyAlignment="1" applyProtection="1">
      <alignment vertical="center" wrapText="1"/>
      <protection locked="0"/>
    </xf>
    <xf numFmtId="38" fontId="2" fillId="0" borderId="37" xfId="0" applyNumberFormat="1" applyFont="1" applyFill="1" applyBorder="1" applyAlignment="1" applyProtection="1">
      <alignment vertical="center" wrapText="1"/>
      <protection locked="0"/>
    </xf>
    <xf numFmtId="38" fontId="2" fillId="0" borderId="38" xfId="0" applyNumberFormat="1" applyFont="1" applyFill="1" applyBorder="1" applyAlignment="1" applyProtection="1">
      <alignment vertical="center" wrapText="1"/>
      <protection locked="0"/>
    </xf>
    <xf numFmtId="38" fontId="2" fillId="0" borderId="39" xfId="0" applyNumberFormat="1" applyFont="1" applyFill="1" applyBorder="1" applyAlignment="1" applyProtection="1">
      <alignment vertical="center" wrapText="1"/>
      <protection locked="0"/>
    </xf>
    <xf numFmtId="38" fontId="2" fillId="0" borderId="40" xfId="0" applyNumberFormat="1" applyFont="1" applyFill="1" applyBorder="1" applyAlignment="1" applyProtection="1">
      <alignment vertical="center" wrapText="1"/>
      <protection locked="0"/>
    </xf>
    <xf numFmtId="2" fontId="2" fillId="0" borderId="41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164" fontId="2" fillId="0" borderId="42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/>
    </xf>
    <xf numFmtId="38" fontId="2" fillId="0" borderId="43" xfId="0" applyNumberFormat="1" applyFont="1" applyBorder="1" applyAlignment="1" applyProtection="1">
      <alignment vertical="center" wrapText="1"/>
      <protection locked="0"/>
    </xf>
    <xf numFmtId="38" fontId="2" fillId="0" borderId="44" xfId="0" applyNumberFormat="1" applyFont="1" applyBorder="1" applyAlignment="1" applyProtection="1">
      <alignment vertical="center" wrapText="1"/>
      <protection locked="0"/>
    </xf>
    <xf numFmtId="164" fontId="2" fillId="0" borderId="45" xfId="0" applyNumberFormat="1" applyFont="1" applyBorder="1" applyAlignment="1">
      <alignment vertical="center" wrapText="1"/>
    </xf>
    <xf numFmtId="164" fontId="2" fillId="0" borderId="46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18.421875" style="0" customWidth="1"/>
    <col min="2" max="3" width="15.7109375" style="0" customWidth="1"/>
    <col min="4" max="4" width="16.00390625" style="0" customWidth="1"/>
    <col min="5" max="5" width="3.57421875" style="0" customWidth="1"/>
    <col min="6" max="6" width="17.8515625" style="0" customWidth="1"/>
    <col min="7" max="8" width="15.7109375" style="0" customWidth="1"/>
    <col min="9" max="9" width="11.140625" style="3" customWidth="1"/>
  </cols>
  <sheetData>
    <row r="1" ht="12.75"/>
    <row r="2" spans="2:7" ht="18.75">
      <c r="B2" s="101"/>
      <c r="C2" s="102" t="s">
        <v>0</v>
      </c>
      <c r="D2" s="106"/>
      <c r="E2" s="131"/>
      <c r="F2" s="65"/>
      <c r="G2" s="65"/>
    </row>
    <row r="3" spans="2:7" s="41" customFormat="1" ht="11.25">
      <c r="B3" s="136"/>
      <c r="C3" s="68" t="s">
        <v>200</v>
      </c>
      <c r="F3" s="137"/>
      <c r="G3" s="137"/>
    </row>
    <row r="4" spans="1:9" s="57" customFormat="1" ht="11.25">
      <c r="A4" s="134"/>
      <c r="C4" s="64"/>
      <c r="D4" s="135"/>
      <c r="E4" s="135"/>
      <c r="F4" s="135"/>
      <c r="I4" s="41"/>
    </row>
    <row r="5" spans="1:7" ht="15.75">
      <c r="A5" s="3"/>
      <c r="B5" s="101"/>
      <c r="C5" s="100"/>
      <c r="D5" s="104" t="s">
        <v>1</v>
      </c>
      <c r="E5" s="132"/>
      <c r="F5" s="65"/>
      <c r="G5" s="65"/>
    </row>
    <row r="6" spans="1:9" s="57" customFormat="1" ht="11.25">
      <c r="A6" s="137"/>
      <c r="B6" s="41"/>
      <c r="C6" s="147"/>
      <c r="D6" s="41"/>
      <c r="E6" s="41"/>
      <c r="F6" s="41"/>
      <c r="I6" s="41"/>
    </row>
    <row r="7" spans="1:7" ht="15" customHeight="1">
      <c r="A7" s="3"/>
      <c r="B7" s="101"/>
      <c r="C7" s="100" t="s">
        <v>2</v>
      </c>
      <c r="D7" s="103"/>
      <c r="E7" s="133"/>
      <c r="F7" s="65"/>
      <c r="G7" s="65"/>
    </row>
    <row r="8" spans="1:9" s="57" customFormat="1" ht="14.25" customHeight="1">
      <c r="A8" s="41"/>
      <c r="C8" s="145"/>
      <c r="D8" s="146"/>
      <c r="E8" s="146"/>
      <c r="F8" s="146"/>
      <c r="I8" s="41"/>
    </row>
    <row r="9" spans="1:10" ht="15" customHeight="1">
      <c r="A9" s="3"/>
      <c r="B9" s="6"/>
      <c r="C9" s="2"/>
      <c r="D9" s="2"/>
      <c r="E9" s="2"/>
      <c r="F9" s="2"/>
      <c r="G9" s="105" t="s">
        <v>3</v>
      </c>
      <c r="J9" s="59"/>
    </row>
    <row r="10" spans="1:10" ht="15" customHeight="1">
      <c r="A10" s="83" t="s">
        <v>4</v>
      </c>
      <c r="B10" s="91" t="s">
        <v>5</v>
      </c>
      <c r="C10" s="92"/>
      <c r="D10" s="2"/>
      <c r="E10" s="2"/>
      <c r="F10" s="39" t="s">
        <v>6</v>
      </c>
      <c r="G10" s="39" t="s">
        <v>7</v>
      </c>
      <c r="H10" s="39" t="s">
        <v>8</v>
      </c>
      <c r="J10" s="59"/>
    </row>
    <row r="11" spans="1:10" s="57" customFormat="1" ht="7.5" customHeight="1">
      <c r="A11" s="112"/>
      <c r="B11" s="113"/>
      <c r="C11" s="114"/>
      <c r="D11" s="115"/>
      <c r="E11" s="115"/>
      <c r="F11" s="116"/>
      <c r="G11" s="116"/>
      <c r="H11" s="116"/>
      <c r="I11" s="41"/>
      <c r="J11" s="59"/>
    </row>
    <row r="12" spans="1:10" ht="15.75">
      <c r="A12" s="3"/>
      <c r="B12" s="110" t="s">
        <v>9</v>
      </c>
      <c r="C12" s="93"/>
      <c r="D12" s="2"/>
      <c r="E12" s="2"/>
      <c r="F12" s="111" t="s">
        <v>10</v>
      </c>
      <c r="G12" s="111" t="s">
        <v>10</v>
      </c>
      <c r="H12" s="111" t="s">
        <v>10</v>
      </c>
      <c r="J12" s="58"/>
    </row>
    <row r="13" spans="1:8" ht="13.5" customHeight="1">
      <c r="A13" s="3"/>
      <c r="B13" s="7" t="s">
        <v>11</v>
      </c>
      <c r="C13" s="7" t="s">
        <v>12</v>
      </c>
      <c r="D13" s="8" t="s">
        <v>13</v>
      </c>
      <c r="E13" s="8"/>
      <c r="F13" s="9" t="s">
        <v>11</v>
      </c>
      <c r="G13" s="9" t="s">
        <v>11</v>
      </c>
      <c r="H13" s="9" t="s">
        <v>11</v>
      </c>
    </row>
    <row r="14" spans="1:8" ht="14.25" thickBot="1">
      <c r="A14" s="3"/>
      <c r="B14" s="77" t="s">
        <v>14</v>
      </c>
      <c r="C14" s="77" t="s">
        <v>14</v>
      </c>
      <c r="D14" s="8" t="s">
        <v>15</v>
      </c>
      <c r="E14" s="8"/>
      <c r="F14" s="77" t="s">
        <v>14</v>
      </c>
      <c r="G14" s="77" t="s">
        <v>14</v>
      </c>
      <c r="H14" s="77" t="s">
        <v>14</v>
      </c>
    </row>
    <row r="15" spans="1:9" ht="13.5">
      <c r="A15" s="10" t="s">
        <v>205</v>
      </c>
      <c r="B15" s="69"/>
      <c r="C15" s="78"/>
      <c r="D15" s="79"/>
      <c r="E15" s="125"/>
      <c r="F15" s="80"/>
      <c r="G15" s="80"/>
      <c r="H15" s="80"/>
      <c r="I15" s="81"/>
    </row>
    <row r="16" spans="1:9" ht="12.75">
      <c r="A16" s="12" t="s">
        <v>16</v>
      </c>
      <c r="B16" s="70"/>
      <c r="C16" s="13"/>
      <c r="D16" s="118">
        <f>IF(AND(B16&lt;&gt;"",C16&lt;&gt;""),(B16/C16)-1,"")</f>
      </c>
      <c r="E16" s="126"/>
      <c r="F16" s="14"/>
      <c r="G16" s="14"/>
      <c r="H16" s="14"/>
      <c r="I16" s="82"/>
    </row>
    <row r="17" spans="1:9" ht="25.5">
      <c r="A17" s="12" t="s">
        <v>17</v>
      </c>
      <c r="B17" s="70"/>
      <c r="C17" s="13"/>
      <c r="D17" s="118">
        <f>IF(AND(B17&lt;&gt;"",C17&lt;&gt;""),(B17/C17)-1,"")</f>
      </c>
      <c r="E17" s="126"/>
      <c r="F17" s="14"/>
      <c r="G17" s="14"/>
      <c r="H17" s="14"/>
      <c r="I17" s="82"/>
    </row>
    <row r="18" spans="1:9" ht="12.75">
      <c r="A18" s="12" t="s">
        <v>18</v>
      </c>
      <c r="B18" s="70"/>
      <c r="C18" s="13"/>
      <c r="D18" s="118">
        <f>IF(AND(B18&lt;&gt;"",C18&lt;&gt;""),IF(AND(C18&gt;0,B18&gt;0),(B18/C18)-1,"N/A"),"")</f>
      </c>
      <c r="E18" s="126"/>
      <c r="F18" s="14"/>
      <c r="G18" s="14"/>
      <c r="H18" s="14"/>
      <c r="I18" s="82"/>
    </row>
    <row r="19" spans="1:9" ht="25.5">
      <c r="A19" s="12" t="s">
        <v>19</v>
      </c>
      <c r="B19" s="71"/>
      <c r="C19" s="15"/>
      <c r="D19" s="118">
        <f>IF(AND(B19&lt;&gt;"",C19&lt;&gt;""),(B19/C19)-1,"")</f>
      </c>
      <c r="E19" s="126"/>
      <c r="F19" s="16"/>
      <c r="G19" s="16"/>
      <c r="H19" s="16"/>
      <c r="I19" s="82"/>
    </row>
    <row r="20" spans="1:9" ht="12.75">
      <c r="A20" s="12"/>
      <c r="B20" s="72"/>
      <c r="C20" s="17"/>
      <c r="D20" s="18"/>
      <c r="E20" s="127"/>
      <c r="F20" s="11"/>
      <c r="G20" s="11"/>
      <c r="H20" s="11"/>
      <c r="I20" s="82"/>
    </row>
    <row r="21" spans="1:9" ht="12.75">
      <c r="A21" s="12" t="s">
        <v>204</v>
      </c>
      <c r="B21" s="73"/>
      <c r="C21" s="19"/>
      <c r="D21" s="20"/>
      <c r="E21" s="128"/>
      <c r="F21" s="11"/>
      <c r="G21" s="11"/>
      <c r="H21" s="11"/>
      <c r="I21" s="82"/>
    </row>
    <row r="22" spans="1:9" ht="25.5">
      <c r="A22" s="12" t="s">
        <v>20</v>
      </c>
      <c r="B22" s="70"/>
      <c r="C22" s="13"/>
      <c r="D22" s="118">
        <f>IF(AND(B22&lt;&gt;"",C22&lt;&gt;""),(B22/C22)-1,"")</f>
      </c>
      <c r="E22" s="126"/>
      <c r="F22" s="14"/>
      <c r="G22" s="14"/>
      <c r="H22" s="14"/>
      <c r="I22" s="82"/>
    </row>
    <row r="23" spans="1:9" ht="12.75">
      <c r="A23" s="12" t="s">
        <v>21</v>
      </c>
      <c r="B23" s="70"/>
      <c r="C23" s="13"/>
      <c r="D23" s="118">
        <f>IF(AND(B23&lt;&gt;"",C23&lt;&gt;""),(B23/C23)-1,"")</f>
      </c>
      <c r="E23" s="126"/>
      <c r="F23" s="14"/>
      <c r="G23" s="14"/>
      <c r="H23" s="14"/>
      <c r="I23" s="82"/>
    </row>
    <row r="24" spans="1:9" ht="25.5">
      <c r="A24" s="12" t="s">
        <v>22</v>
      </c>
      <c r="B24" s="70"/>
      <c r="C24" s="13"/>
      <c r="D24" s="119">
        <f>IF(AND(B24&lt;&gt;"",C24&lt;&gt;""),IF(AND(B24=0,C24=0),"No Debt",IF(C24=0,"Initiated Debt",(B24/C24)-1)),"")</f>
      </c>
      <c r="E24" s="127"/>
      <c r="F24" s="14"/>
      <c r="G24" s="14"/>
      <c r="H24" s="14"/>
      <c r="I24" s="82"/>
    </row>
    <row r="25" spans="1:9" ht="25.5">
      <c r="A25" s="12" t="s">
        <v>23</v>
      </c>
      <c r="B25" s="70"/>
      <c r="C25" s="13"/>
      <c r="D25" s="118">
        <f>IF(AND(B25&lt;&gt;"",C25&lt;&gt;""),(B25/C25)-1,"")</f>
      </c>
      <c r="E25" s="126"/>
      <c r="F25" s="14"/>
      <c r="G25" s="14"/>
      <c r="H25" s="14"/>
      <c r="I25" s="82"/>
    </row>
    <row r="26" spans="1:9" ht="25.5">
      <c r="A26" s="12" t="s">
        <v>24</v>
      </c>
      <c r="B26" s="70"/>
      <c r="C26" s="13"/>
      <c r="D26" s="119">
        <f>IF(AND(B26&lt;&gt;"",C26&lt;&gt;""),IF(AND(B26=0,C26=0),"No Debt",IF(C26=0,"Initiated Debt",(B26/C26)-1)),"")</f>
      </c>
      <c r="E26" s="127"/>
      <c r="F26" s="14"/>
      <c r="G26" s="14"/>
      <c r="H26" s="14"/>
      <c r="I26" s="82"/>
    </row>
    <row r="27" spans="1:9" ht="12.75">
      <c r="A27" s="12"/>
      <c r="B27" s="153"/>
      <c r="C27" s="154"/>
      <c r="D27" s="18"/>
      <c r="E27" s="127"/>
      <c r="F27" s="155"/>
      <c r="G27" s="155"/>
      <c r="H27" s="155"/>
      <c r="I27" s="82"/>
    </row>
    <row r="28" spans="1:9" ht="25.5">
      <c r="A28" s="12" t="s">
        <v>203</v>
      </c>
      <c r="B28" s="153"/>
      <c r="C28" s="154"/>
      <c r="D28" s="18"/>
      <c r="E28" s="127"/>
      <c r="F28" s="155"/>
      <c r="G28" s="155"/>
      <c r="H28" s="155"/>
      <c r="I28" s="82"/>
    </row>
    <row r="29" spans="1:9" ht="12.75" customHeight="1">
      <c r="A29" s="12" t="s">
        <v>206</v>
      </c>
      <c r="B29" s="156"/>
      <c r="C29" s="157"/>
      <c r="D29" s="118">
        <f>IF(AND(B29&lt;&gt;"",C29&lt;&gt;""),IF(AND(C29&gt;0,B29&gt;0),(B29/C29)-1,"N/A"),"")</f>
      </c>
      <c r="E29" s="127"/>
      <c r="F29" s="165"/>
      <c r="G29" s="166"/>
      <c r="H29" s="166"/>
      <c r="I29" s="82"/>
    </row>
    <row r="30" spans="1:9" ht="12.75" customHeight="1">
      <c r="A30" s="12" t="s">
        <v>207</v>
      </c>
      <c r="B30" s="158"/>
      <c r="C30" s="159"/>
      <c r="D30" s="118">
        <f>IF(AND(B30&lt;&gt;"",C30&lt;&gt;""),IF(AND(C30&gt;0,B30&gt;0),(B30/C30)-1,"N/A"),"")</f>
      </c>
      <c r="E30" s="127"/>
      <c r="F30" s="165"/>
      <c r="G30" s="166"/>
      <c r="H30" s="166"/>
      <c r="I30" s="82"/>
    </row>
    <row r="31" spans="1:9" s="57" customFormat="1" ht="11.25">
      <c r="A31" s="139"/>
      <c r="B31" s="140"/>
      <c r="C31" s="139"/>
      <c r="D31" s="141"/>
      <c r="E31" s="142"/>
      <c r="F31" s="143">
        <f>IF(AND(F16&lt;&gt;"",F17&lt;&gt;"",F18&lt;&gt;"",F22&lt;&gt;"",F23&lt;&gt;"",F24&lt;&gt;"",F25&lt;&gt;"",F26&lt;&gt;""),1,0)</f>
        <v>0</v>
      </c>
      <c r="G31" s="143">
        <f>IF(AND(G16&lt;&gt;"",G17&lt;&gt;"",G18&lt;&gt;"",G22&lt;&gt;"",G23&lt;&gt;"",G24&lt;&gt;"",G25&lt;&gt;"",G26&lt;&gt;""),1,0)</f>
        <v>0</v>
      </c>
      <c r="H31" s="143">
        <f>IF(AND(H16&lt;&gt;"",H17&lt;&gt;"",H18&lt;&gt;"",H22&lt;&gt;"",H23&lt;&gt;"",H24&lt;&gt;"",H25&lt;&gt;"",H26&lt;&gt;""),1,0)</f>
        <v>0</v>
      </c>
      <c r="I31" s="144"/>
    </row>
    <row r="32" spans="1:9" ht="39" thickBot="1">
      <c r="A32" s="12" t="s">
        <v>25</v>
      </c>
      <c r="B32" s="74"/>
      <c r="C32" s="11"/>
      <c r="D32" s="20"/>
      <c r="E32" s="128"/>
      <c r="F32" s="11"/>
      <c r="G32" s="11"/>
      <c r="H32" s="11"/>
      <c r="I32" s="138" t="s">
        <v>26</v>
      </c>
    </row>
    <row r="33" spans="1:9" ht="12.75">
      <c r="A33" s="12" t="s">
        <v>27</v>
      </c>
      <c r="B33" s="75">
        <f>IF(AND(B16&lt;&gt;"",B17&lt;&gt;""),(B16-B17)/B16,"")</f>
      </c>
      <c r="C33" s="60">
        <f>IF(AND(C16&lt;&gt;"",C17&lt;&gt;""),(C16-C17)/C16,"")</f>
      </c>
      <c r="D33" s="120">
        <f>IF(AND(B33&lt;&gt;"",C33&lt;&gt;""),(B33-C33)*100,"")</f>
      </c>
      <c r="E33" s="129"/>
      <c r="F33" s="123">
        <f>IF(AND(F16&lt;&gt;"",F17&lt;&gt;""),(F16-F17)/F16,"")</f>
      </c>
      <c r="G33" s="60">
        <f>IF(AND(G16&lt;&gt;"",G17&lt;&gt;""),(G16-G17)/G16,"")</f>
      </c>
      <c r="H33" s="60">
        <f>IF(AND(H16&lt;&gt;"",H17&lt;&gt;""),(H16-H17)/H16,"")</f>
      </c>
      <c r="I33" s="85">
        <f>IF(SUM(F31:H31)&gt;0,(SUM(F33:H33))/(SUM(F31:H31)),"")</f>
      </c>
    </row>
    <row r="34" spans="1:9" ht="12.75">
      <c r="A34" s="12" t="s">
        <v>28</v>
      </c>
      <c r="B34" s="75">
        <f>IF(AND(B18&lt;&gt;"",B16&lt;&gt;""),B18/B16,"")</f>
      </c>
      <c r="C34" s="60">
        <f>IF(AND(C18&lt;&gt;"",C16&lt;&gt;""),C18/C16,"")</f>
      </c>
      <c r="D34" s="120">
        <f>IF(AND(B34&lt;&gt;"",C34&lt;&gt;""),(B34-C34)*100,"")</f>
      </c>
      <c r="E34" s="129"/>
      <c r="F34" s="123">
        <f>IF(AND(F18&lt;&gt;"",F16&lt;&gt;""),F18/F16,"")</f>
      </c>
      <c r="G34" s="60">
        <f>IF(AND(G18&lt;&gt;"",G16&lt;&gt;""),G18/G16,"")</f>
      </c>
      <c r="H34" s="60">
        <f>IF(AND(H18&lt;&gt;"",H16&lt;&gt;""),H18/H16,"")</f>
      </c>
      <c r="I34" s="86">
        <f>IF(SUM(F31:H31)&gt;0,(SUM(F34:H34))/(SUM(F31:H31)),"")</f>
      </c>
    </row>
    <row r="35" spans="1:9" ht="12.75">
      <c r="A35" s="12" t="s">
        <v>29</v>
      </c>
      <c r="B35" s="88">
        <f>IF(AND(B22&lt;&gt;"",B24&lt;&gt;"",B26&lt;&gt;""),IF((B24+B26)&gt;0,(B22/(B24+B26)),"No Debt!"),"")</f>
      </c>
      <c r="C35" s="89">
        <f>IF(AND(C22&lt;&gt;"",C24&lt;&gt;"",C26&lt;&gt;""),IF((C24+C26)&gt;0,(C22/(C24+C26)),"No Debt!"),"")</f>
      </c>
      <c r="D35" s="121">
        <f>IF(AND(B35&lt;&gt;"",C35&lt;&gt;""),IF(C35&lt;&gt;"No Debt!",IF(B35&lt;&gt;"No Debt!",((B35/C35)-1),"Eliminated Debt!"),IF(B35&lt;&gt;"No Debt!","Initiated Debt","No Debt!")),"")</f>
      </c>
      <c r="E35" s="127"/>
      <c r="F35" s="124">
        <f>IF(AND(F22&lt;&gt;"",F24&lt;&gt;"",F26&lt;&gt;""),IF((F24+F26)&gt;0,(F22/(F24+F26)),"No Debt!"),"")</f>
      </c>
      <c r="G35" s="89">
        <f>IF(AND(G22&lt;&gt;"",G24&lt;&gt;"",G26&lt;&gt;""),IF((G24+G26)&gt;0,(G22/(G24+G26)),"No Debt!"),"")</f>
      </c>
      <c r="H35" s="89">
        <f>IF(AND(H22&lt;&gt;"",H24&lt;&gt;"",H26&lt;&gt;""),IF((H24+H26)&gt;0,(H22/(H24+H26)),"No Debt!"),"")</f>
      </c>
      <c r="I35" s="90">
        <f>IF(SUM(F31:H31)&gt;0,IF((F24+G24+H24+F26+G26+H26)&gt;0,((F22+G22+H22)/(F24+G24+H24+F26+G26+H26)),"No Debt!"),"")</f>
      </c>
    </row>
    <row r="36" spans="1:9" ht="12.75">
      <c r="A36" s="12" t="s">
        <v>30</v>
      </c>
      <c r="B36" s="76">
        <f>IF(AND(B22&lt;&gt;"",B24&lt;&gt;"",B26&lt;&gt;""),B22-(B24+B26),"")</f>
      </c>
      <c r="C36" s="84">
        <f>IF(AND(C22&lt;&gt;"",C24&lt;&gt;"",C26&lt;&gt;""),C22-(C24+C26),"")</f>
      </c>
      <c r="D36" s="122">
        <f>IF(AND(B36&lt;&gt;"",C36&lt;&gt;""),IF(AND(C36&gt;0,B36&gt;0),(B36/C36)-1,"N/A"),"")</f>
      </c>
      <c r="E36" s="126"/>
      <c r="F36" s="84">
        <f>IF(AND(F22&lt;&gt;"",F24&lt;&gt;"",F26&lt;&gt;""),F22-(F24+F26),"")</f>
      </c>
      <c r="G36" s="84">
        <f>IF(AND(G22&lt;&gt;"",G24&lt;&gt;"",G26&lt;&gt;""),G22-(G24+G26),"")</f>
      </c>
      <c r="H36" s="84">
        <f>IF(AND(H22&lt;&gt;"",H24&lt;&gt;"",H26&lt;&gt;""),H22-(H24+H26),"")</f>
      </c>
      <c r="I36" s="87">
        <f>IF(SUM(F31:H31)&gt;0,(SUM(F36:H36))/(SUM(F31:H31)),"")</f>
      </c>
    </row>
    <row r="37" spans="1:9" ht="12.75">
      <c r="A37" s="12" t="s">
        <v>31</v>
      </c>
      <c r="B37" s="160">
        <f>IF(AND(B22&lt;&gt;"",B23&lt;&gt;"",B25&lt;&gt;"",B24&lt;&gt;""),(B23-B22)/(B25-B24),"")</f>
      </c>
      <c r="C37" s="161">
        <f>IF(AND(C22&lt;&gt;"",C23&lt;&gt;"",C25&lt;&gt;"",C24&lt;&gt;""),(C23-C22)/(C25-C24),"")</f>
      </c>
      <c r="D37" s="162">
        <f>IF(AND(B37&lt;&gt;"",C37&lt;&gt;""),(B37/C37)-1,"")</f>
      </c>
      <c r="E37" s="127"/>
      <c r="F37" s="163">
        <f>IF(AND(F22&lt;&gt;"",F23&lt;&gt;"",F25&lt;&gt;"",F24&lt;&gt;""),(F23-F22)/(F25-F24),"")</f>
      </c>
      <c r="G37" s="161">
        <f>IF(AND(G22&lt;&gt;"",G23&lt;&gt;"",G25&lt;&gt;"",G24&lt;&gt;""),(G23-G22)/(G25-G24),"")</f>
      </c>
      <c r="H37" s="161">
        <f>IF(AND(H22&lt;&gt;"",H23&lt;&gt;"",H25&lt;&gt;"",H24&lt;&gt;""),(H23-H22)/(H25-H24),"")</f>
      </c>
      <c r="I37" s="164">
        <f>IF(SUM(F31:H31)&gt;0,(SUM(F37:H37))/(SUM(F31:H31)),"")</f>
      </c>
    </row>
    <row r="38" spans="1:9" ht="26.25" thickBot="1">
      <c r="A38" s="12" t="s">
        <v>208</v>
      </c>
      <c r="B38" s="168">
        <f>IF(AND(B29&lt;&gt;"",B30&lt;&gt;""),(B29-B30)/B16,"")</f>
      </c>
      <c r="C38" s="167">
        <f>IF(AND(C29&lt;&gt;"",C30&lt;&gt;""),(C29-C30)/C16,"")</f>
      </c>
      <c r="D38" s="169">
        <f>IF(AND(B38&lt;&gt;"",C38&lt;&gt;""),(B38-C38)*100,"")</f>
      </c>
      <c r="E38" s="18"/>
      <c r="F38" s="168">
        <f>IF(AND(F29&lt;&gt;"",F30&lt;&gt;""),(F29-F30)/F16,"")</f>
      </c>
      <c r="G38" s="167">
        <f>IF(AND(G29&lt;&gt;"",G30&lt;&gt;""),(G29-G30)/G16,"")</f>
      </c>
      <c r="H38" s="167">
        <f>IF(AND(H29&lt;&gt;"",H30&lt;&gt;""),(H29-H30)/H16,"")</f>
      </c>
      <c r="I38" s="170">
        <f>IF(SUM(F31:H31)&gt;0,(SUM(F38:H38))/(SUM(F31:H31)),"")</f>
      </c>
    </row>
    <row r="39" spans="1:6" ht="12.75">
      <c r="A39" s="12"/>
      <c r="B39" s="21"/>
      <c r="C39" s="21"/>
      <c r="D39" s="22"/>
      <c r="E39" s="22"/>
      <c r="F39" s="11"/>
    </row>
    <row r="40" spans="1:6" ht="12.75">
      <c r="A40" s="3"/>
      <c r="B40" s="3"/>
      <c r="C40" s="3"/>
      <c r="D40" s="3"/>
      <c r="E40" s="3"/>
      <c r="F40" s="3"/>
    </row>
    <row r="41" spans="1:6" ht="15.75">
      <c r="A41" s="3"/>
      <c r="B41" s="94" t="s">
        <v>32</v>
      </c>
      <c r="C41" s="95"/>
      <c r="D41" s="96"/>
      <c r="E41" s="130"/>
      <c r="F41" s="3"/>
    </row>
    <row r="42" spans="1:6" ht="12.75">
      <c r="A42" s="3"/>
      <c r="B42" s="3"/>
      <c r="C42" s="3"/>
      <c r="D42" s="3"/>
      <c r="E42" s="3"/>
      <c r="F42" s="11"/>
    </row>
    <row r="43" spans="1:6" ht="15.75">
      <c r="A43" s="23" t="s">
        <v>33</v>
      </c>
      <c r="B43" s="24"/>
      <c r="C43" s="24"/>
      <c r="D43" s="24"/>
      <c r="E43" s="24"/>
      <c r="F43" s="24"/>
    </row>
    <row r="44" spans="1:6" ht="12.75">
      <c r="A44" s="3"/>
      <c r="B44" s="3"/>
      <c r="C44" s="5"/>
      <c r="D44" s="3"/>
      <c r="E44" s="3"/>
      <c r="F44" s="3"/>
    </row>
    <row r="45" spans="1:7" ht="13.5" thickBot="1">
      <c r="A45" s="25" t="s">
        <v>34</v>
      </c>
      <c r="B45" s="26" t="s">
        <v>35</v>
      </c>
      <c r="C45" s="27"/>
      <c r="F45" s="25" t="s">
        <v>36</v>
      </c>
      <c r="G45" s="28" t="s">
        <v>37</v>
      </c>
    </row>
    <row r="46" spans="1:7" ht="12.75">
      <c r="A46" s="10" t="s">
        <v>38</v>
      </c>
      <c r="B46" s="29"/>
      <c r="C46" s="30">
        <f>IF(OR(B46=0,B46=1,B46=""),"","Invalid")</f>
      </c>
      <c r="F46" s="3" t="s">
        <v>39</v>
      </c>
      <c r="G46" s="36">
        <f>IF(D16&lt;&gt;"",IF(D16&gt;=15%,3,IF(D16&gt;=10%,2,IF(D16&gt;=5%,1,0))),"")</f>
      </c>
    </row>
    <row r="47" spans="1:7" ht="12.75">
      <c r="A47" s="10" t="s">
        <v>40</v>
      </c>
      <c r="B47" s="32"/>
      <c r="C47" s="30">
        <f aca="true" t="shared" si="0" ref="C47:C52">IF(OR(B47=0,B47=1,B47=""),"","Invalid")</f>
      </c>
      <c r="F47" s="3" t="s">
        <v>41</v>
      </c>
      <c r="G47" s="31">
        <f>IF(D33&lt;&gt;"",IF(D33&gt;0,3,IF(D33&gt;(-1),2,IF(D33&gt;=(-3),1,0))),"")</f>
      </c>
    </row>
    <row r="48" spans="1:7" ht="12.75">
      <c r="A48" s="10" t="s">
        <v>42</v>
      </c>
      <c r="B48" s="32"/>
      <c r="C48" s="30">
        <f t="shared" si="0"/>
      </c>
      <c r="F48" s="3" t="s">
        <v>43</v>
      </c>
      <c r="G48" s="31">
        <f>IF(D34&lt;&gt;"",IF(D34&gt;0,3,IF(D34&gt;(-1),2,IF(D34&gt;=(-3),1,0))),"")</f>
      </c>
    </row>
    <row r="49" spans="1:7" ht="12.75">
      <c r="A49" s="10" t="s">
        <v>44</v>
      </c>
      <c r="B49" s="32"/>
      <c r="C49" s="30">
        <f t="shared" si="0"/>
      </c>
      <c r="F49" s="3" t="s">
        <v>45</v>
      </c>
      <c r="G49" s="31">
        <f>IF(D19&lt;&gt;"",IF(D19&lt;0,3,IF(D19&lt;4%,2,IF(D19&lt;=6%,1,0))),"")</f>
      </c>
    </row>
    <row r="50" spans="1:7" ht="12.75">
      <c r="A50" s="10" t="s">
        <v>46</v>
      </c>
      <c r="B50" s="32"/>
      <c r="C50" s="30">
        <f t="shared" si="0"/>
      </c>
      <c r="F50" s="3" t="s">
        <v>47</v>
      </c>
      <c r="G50" s="31">
        <f>IF(AND(B35&lt;&gt;"",D35&lt;&gt;""),IF(B35="No Debt!",3,IF(D35&gt;0,2,IF(AND(D35="Initiated Debt",B35&gt;=1.5),2,IF(D35&gt;(-10%),1,IF(AND(D35="Initiated Debt",B35&lt;1.5),1,0))))),"")</f>
      </c>
    </row>
    <row r="51" spans="1:7" ht="12.75">
      <c r="A51" s="10" t="s">
        <v>48</v>
      </c>
      <c r="B51" s="32"/>
      <c r="C51" s="30">
        <f t="shared" si="0"/>
      </c>
      <c r="F51" s="3" t="s">
        <v>49</v>
      </c>
      <c r="G51" s="31">
        <f>IF(D37&lt;&gt;"",IF(D37&lt;(-10%),3,IF(D37&lt;(-5%),2,IF(D37&lt;=0,1,0))),"")</f>
      </c>
    </row>
    <row r="52" spans="1:8" ht="12.75">
      <c r="A52" s="10" t="s">
        <v>50</v>
      </c>
      <c r="B52" s="32"/>
      <c r="C52" s="30">
        <f t="shared" si="0"/>
      </c>
      <c r="F52" s="3" t="s">
        <v>51</v>
      </c>
      <c r="G52" s="32"/>
      <c r="H52" s="30">
        <f>IF(OR(G52=0,G52=1,G52=2,G52=3,G52=""),"","Invalid")</f>
      </c>
    </row>
    <row r="53" spans="1:7" ht="13.5" thickBot="1">
      <c r="A53" s="10" t="s">
        <v>52</v>
      </c>
      <c r="B53" s="33">
        <f>SUM(B46:B52)</f>
        <v>0</v>
      </c>
      <c r="C53" s="4"/>
      <c r="F53" s="10" t="s">
        <v>52</v>
      </c>
      <c r="G53" s="33">
        <f>SUM(G46:G52)</f>
        <v>0</v>
      </c>
    </row>
    <row r="54" spans="1:7" ht="13.5" thickTop="1">
      <c r="A54" s="3"/>
      <c r="B54" s="3"/>
      <c r="C54" s="4"/>
      <c r="F54" s="3"/>
      <c r="G54" s="3"/>
    </row>
    <row r="55" spans="1:7" ht="13.5" thickBot="1">
      <c r="A55" s="25" t="s">
        <v>53</v>
      </c>
      <c r="B55" s="26" t="s">
        <v>54</v>
      </c>
      <c r="C55" s="4"/>
      <c r="F55" s="25" t="s">
        <v>55</v>
      </c>
      <c r="G55" s="28" t="s">
        <v>56</v>
      </c>
    </row>
    <row r="56" spans="1:7" ht="12.75">
      <c r="A56" s="3" t="s">
        <v>57</v>
      </c>
      <c r="B56" s="29"/>
      <c r="C56" s="30">
        <f>IF(OR(B56=0,B56=1,B56=2,B56=""),"","Invalid")</f>
      </c>
      <c r="F56" s="3" t="s">
        <v>41</v>
      </c>
      <c r="G56" s="34">
        <f>IF(AND(B33&lt;&gt;"",I33&lt;&gt;""),IF(((B33-I33)*100)&gt;=5,4,IF(((B33-I33)*100)&gt;=0,2,0)),"")</f>
      </c>
    </row>
    <row r="57" spans="1:7" ht="12.75">
      <c r="A57" s="3" t="s">
        <v>41</v>
      </c>
      <c r="B57" s="35">
        <f>IF(B33&lt;&gt;"",IF(B33&gt;60%,2,IF(B33&gt;=40%,1,0)),"")</f>
      </c>
      <c r="C57" s="4"/>
      <c r="F57" s="3" t="s">
        <v>43</v>
      </c>
      <c r="G57" s="36">
        <f>IF(AND(B34&lt;&gt;"",I34&lt;&gt;""),IF(((B34-I34)*100)&gt;=5,4,IF(((B34-I34)*100)&gt;=0,2,0)),"")</f>
      </c>
    </row>
    <row r="58" spans="1:7" ht="12.75">
      <c r="A58" s="3" t="s">
        <v>43</v>
      </c>
      <c r="B58" s="36">
        <f>IF(B34&lt;&gt;"",IF(B34&gt;10%,2,IF(B34&gt;=7%,1,0)),"")</f>
      </c>
      <c r="C58" s="4"/>
      <c r="F58" s="3" t="s">
        <v>58</v>
      </c>
      <c r="G58" s="36">
        <f>IF(AND(B35&lt;&gt;"",I35&lt;&gt;"",B36&lt;&gt;"",I36&lt;&gt;""),IF(AND(B36&gt;0,I36&gt;0),IF((B36/I36)&gt;=5,4,IF((B36/I36)&gt;=2,2,0)),IF(AND(B35&lt;&gt;"No Debt!",I35&lt;&gt;"No Debt!"),IF((B35/I35)&gt;=1.25,4,IF(B35&gt;=I35,2,0)),IF(B35="No Debt!",4,0))),"")</f>
      </c>
    </row>
    <row r="59" spans="1:7" ht="12.75">
      <c r="A59" s="3" t="s">
        <v>47</v>
      </c>
      <c r="B59" s="36">
        <f>IF(B35&lt;&gt;"",IF(B35="No Debt!",2,IF(B35&gt;=1.5,2,IF(B35&gt;=1,1,0))),"")</f>
      </c>
      <c r="C59" s="4"/>
      <c r="F59" s="3" t="s">
        <v>49</v>
      </c>
      <c r="G59" s="31">
        <f>IF(AND(B37&lt;&gt;"",I37&lt;&gt;""),IF((B37/I37)-1&lt;=(-0.25),4,IF((B37/I37)-1&lt;=0,2,0)),"")</f>
      </c>
    </row>
    <row r="60" spans="1:8" ht="12.75">
      <c r="A60" s="3" t="s">
        <v>49</v>
      </c>
      <c r="B60" s="31">
        <f>IF(B37&lt;&gt;"",IF(B37&lt;1,2,IF(B37&lt;=1.25,1,0)),"")</f>
      </c>
      <c r="C60" s="4"/>
      <c r="F60" s="3" t="s">
        <v>59</v>
      </c>
      <c r="G60" s="32"/>
      <c r="H60" s="30">
        <f>IF(OR(G60=0,G60=2,G60=4,G60=""),"","Invalid")</f>
      </c>
    </row>
    <row r="61" spans="1:8" ht="13.5" thickBot="1">
      <c r="A61" s="3" t="s">
        <v>60</v>
      </c>
      <c r="B61" s="32"/>
      <c r="C61" s="30">
        <f>IF(OR(B61=0,B61=1,B61=2,B61=""),"","Invalid")</f>
      </c>
      <c r="F61" s="10" t="s">
        <v>52</v>
      </c>
      <c r="G61" s="33">
        <f>SUM(G56:G60)</f>
        <v>0</v>
      </c>
      <c r="H61" s="30"/>
    </row>
    <row r="62" spans="1:7" ht="14.25" thickBot="1" thickTop="1">
      <c r="A62" s="10" t="s">
        <v>52</v>
      </c>
      <c r="B62" s="33">
        <f>SUM(B56:B61)</f>
        <v>0</v>
      </c>
      <c r="F62" s="3"/>
      <c r="G62" s="3"/>
    </row>
    <row r="63" spans="3:8" ht="14.25" thickBot="1" thickTop="1">
      <c r="C63" s="4"/>
      <c r="F63" s="25" t="s">
        <v>61</v>
      </c>
      <c r="G63" s="37"/>
      <c r="H63" s="30">
        <f>IF(OR(G63=0,G63=1,G63=""),"","Invalid")</f>
      </c>
    </row>
    <row r="64" spans="1:3" ht="15" thickBot="1" thickTop="1">
      <c r="A64" s="1"/>
      <c r="B64" s="1"/>
      <c r="C64" s="38"/>
    </row>
    <row r="65" spans="2:6" ht="16.5" thickBot="1">
      <c r="B65" s="61" t="s">
        <v>62</v>
      </c>
      <c r="C65" s="62">
        <f>(B53+B62+G53+G61+G63)</f>
        <v>0</v>
      </c>
      <c r="D65" s="63">
        <f>IF(AND(B46&lt;&gt;"",B47&lt;&gt;"",B48&lt;&gt;"",B49&lt;&gt;"",B50&lt;&gt;"",B51&lt;&gt;"",B52&lt;&gt;"",B56&lt;&gt;"",B57&lt;&gt;"",B58&lt;&gt;"",B59&lt;&gt;"",B60&lt;&gt;"",B61&lt;&gt;"",G46&lt;&gt;"",G47&lt;&gt;"",G48&lt;&gt;"",G49&lt;&gt;"",G50&lt;&gt;"",G51&lt;&gt;"",G52&lt;&gt;"",G56&lt;&gt;"",G57&lt;&gt;"",G58&lt;&gt;"",G59&lt;&gt;"",G60&lt;&gt;"",G63&lt;&gt;""),IF(C65&gt;=50,"Top Tier!",IF(C65&gt;=40,"Second Tier",IF(C65&gt;=30,"Third Tier","Fourth Tier"))),"")</f>
      </c>
      <c r="E65" s="117"/>
      <c r="F65" s="3"/>
    </row>
    <row r="66" spans="1:6" ht="13.5">
      <c r="A66" s="1"/>
      <c r="B66" s="1"/>
      <c r="C66" s="38"/>
      <c r="D66" s="1"/>
      <c r="E66" s="1"/>
      <c r="F66" s="1"/>
    </row>
    <row r="67" spans="1:6" ht="16.5">
      <c r="A67" s="1"/>
      <c r="B67" s="97" t="s">
        <v>63</v>
      </c>
      <c r="C67" s="98"/>
      <c r="D67" s="99"/>
      <c r="E67" s="108"/>
      <c r="F67" s="1"/>
    </row>
    <row r="68" spans="1:6" ht="16.5">
      <c r="A68" s="1"/>
      <c r="B68" s="66"/>
      <c r="C68" s="67"/>
      <c r="D68" s="67"/>
      <c r="E68" s="67"/>
      <c r="F68" s="1"/>
    </row>
    <row r="69" spans="1:6" ht="16.5">
      <c r="A69" s="1"/>
      <c r="B69" s="97" t="s">
        <v>64</v>
      </c>
      <c r="C69" s="95"/>
      <c r="D69" s="96"/>
      <c r="E69" s="130"/>
      <c r="F69" s="1"/>
    </row>
    <row r="70" spans="1:6" ht="13.5">
      <c r="A70" s="1"/>
      <c r="B70" s="1"/>
      <c r="C70" s="38"/>
      <c r="D70" s="1"/>
      <c r="E70" s="1"/>
      <c r="F70" s="1"/>
    </row>
    <row r="71" spans="1:6" ht="16.5">
      <c r="A71" s="1"/>
      <c r="B71" s="107"/>
      <c r="C71" s="108"/>
      <c r="D71" s="108"/>
      <c r="E71" s="108"/>
      <c r="F71" s="1"/>
    </row>
    <row r="72" spans="1:6" ht="13.5">
      <c r="A72" s="1"/>
      <c r="B72" s="1"/>
      <c r="C72" s="38"/>
      <c r="D72" s="1"/>
      <c r="E72" s="1"/>
      <c r="F72" s="1"/>
    </row>
    <row r="73" spans="1:6" ht="15.75">
      <c r="A73" s="1"/>
      <c r="B73" s="109"/>
      <c r="C73" s="109"/>
      <c r="D73" s="109"/>
      <c r="E73" s="109"/>
      <c r="F73" s="1"/>
    </row>
  </sheetData>
  <sheetProtection sheet="1" objects="1" scenarios="1"/>
  <printOptions/>
  <pageMargins left="0.5" right="0.5" top="0.25" bottom="0.25" header="0.5" footer="0.5"/>
  <pageSetup horizontalDpi="300" verticalDpi="300" orientation="landscape" r:id="rId3"/>
  <rowBreaks count="1" manualBreakCount="1">
    <brk id="32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showGridLines="0" workbookViewId="0" topLeftCell="A1">
      <selection activeCell="F230" sqref="F230"/>
    </sheetView>
  </sheetViews>
  <sheetFormatPr defaultColWidth="9.140625" defaultRowHeight="12.75"/>
  <cols>
    <col min="8" max="8" width="9.57421875" style="0" customWidth="1"/>
  </cols>
  <sheetData>
    <row r="1" spans="2:9" ht="15.75">
      <c r="B1" s="41"/>
      <c r="C1" s="148" t="s">
        <v>193</v>
      </c>
      <c r="D1" s="149"/>
      <c r="E1" s="150"/>
      <c r="F1" s="149"/>
      <c r="G1" s="151"/>
      <c r="H1" s="41"/>
      <c r="I1" s="41"/>
    </row>
    <row r="2" spans="1:9" ht="12.75">
      <c r="A2" s="42"/>
      <c r="B2" s="41"/>
      <c r="C2" s="41"/>
      <c r="D2" s="41"/>
      <c r="E2" s="41"/>
      <c r="F2" s="41"/>
      <c r="G2" s="41"/>
      <c r="H2" s="41"/>
      <c r="I2" s="41"/>
    </row>
    <row r="3" spans="1:9" ht="15.75">
      <c r="A3" s="152" t="s">
        <v>34</v>
      </c>
      <c r="B3" s="41"/>
      <c r="C3" s="41"/>
      <c r="D3" s="41"/>
      <c r="F3" s="41"/>
      <c r="G3" s="41"/>
      <c r="H3" s="41"/>
      <c r="I3" s="41"/>
    </row>
    <row r="4" spans="1:9" ht="12.75">
      <c r="A4" s="44"/>
      <c r="B4" s="41"/>
      <c r="C4" s="41"/>
      <c r="D4" s="41"/>
      <c r="F4" s="41"/>
      <c r="G4" s="41"/>
      <c r="H4" s="41"/>
      <c r="I4" s="41"/>
    </row>
    <row r="5" spans="2:9" ht="12.75">
      <c r="B5" s="42" t="s">
        <v>65</v>
      </c>
      <c r="C5" s="41"/>
      <c r="D5" s="41"/>
      <c r="F5" s="41"/>
      <c r="G5" s="41"/>
      <c r="H5" s="41"/>
      <c r="I5" s="41"/>
    </row>
    <row r="6" spans="2:9" ht="12.75">
      <c r="B6" s="41" t="s">
        <v>66</v>
      </c>
      <c r="C6" s="41"/>
      <c r="D6" s="41"/>
      <c r="F6" s="41"/>
      <c r="G6" s="41"/>
      <c r="H6" s="41"/>
      <c r="I6" s="41"/>
    </row>
    <row r="7" spans="2:9" ht="12.75">
      <c r="B7" s="41" t="s">
        <v>68</v>
      </c>
      <c r="C7" s="41"/>
      <c r="D7" s="41"/>
      <c r="F7" s="41"/>
      <c r="G7" s="41"/>
      <c r="H7" s="41"/>
      <c r="I7" s="41"/>
    </row>
    <row r="8" spans="2:9" ht="12.75">
      <c r="B8" s="41" t="s">
        <v>70</v>
      </c>
      <c r="C8" s="41"/>
      <c r="D8" s="41"/>
      <c r="F8" s="41"/>
      <c r="G8" s="41"/>
      <c r="H8" s="41"/>
      <c r="I8" s="41"/>
    </row>
    <row r="9" spans="2:9" ht="12.75">
      <c r="B9" s="41"/>
      <c r="C9" s="41"/>
      <c r="D9" s="41"/>
      <c r="F9" s="41"/>
      <c r="G9" s="41"/>
      <c r="H9" s="41"/>
      <c r="I9" s="41"/>
    </row>
    <row r="10" spans="2:9" ht="12.75">
      <c r="B10" s="42" t="s">
        <v>73</v>
      </c>
      <c r="C10" s="41"/>
      <c r="D10" s="41"/>
      <c r="F10" s="41"/>
      <c r="G10" s="41"/>
      <c r="H10" s="41"/>
      <c r="I10" s="41"/>
    </row>
    <row r="11" spans="2:9" ht="12.75">
      <c r="B11" s="41" t="s">
        <v>74</v>
      </c>
      <c r="C11" s="41"/>
      <c r="D11" s="41"/>
      <c r="F11" s="41"/>
      <c r="G11" s="41"/>
      <c r="H11" s="41"/>
      <c r="I11" s="41"/>
    </row>
    <row r="12" spans="2:9" ht="12.75">
      <c r="B12" s="41" t="s">
        <v>68</v>
      </c>
      <c r="C12" s="41"/>
      <c r="D12" s="41"/>
      <c r="F12" s="41"/>
      <c r="G12" s="41"/>
      <c r="H12" s="41"/>
      <c r="I12" s="41"/>
    </row>
    <row r="13" spans="2:9" ht="12.75">
      <c r="B13" s="41" t="s">
        <v>70</v>
      </c>
      <c r="C13" s="41"/>
      <c r="D13" s="41"/>
      <c r="F13" s="41"/>
      <c r="G13" s="41"/>
      <c r="H13" s="41"/>
      <c r="I13" s="41"/>
    </row>
    <row r="14" spans="2:9" ht="12.75">
      <c r="B14" s="41"/>
      <c r="C14" s="41"/>
      <c r="D14" s="41"/>
      <c r="F14" s="41"/>
      <c r="G14" s="41"/>
      <c r="H14" s="41"/>
      <c r="I14" s="41"/>
    </row>
    <row r="15" spans="2:9" ht="12.75">
      <c r="B15" s="42" t="s">
        <v>78</v>
      </c>
      <c r="C15" s="41"/>
      <c r="D15" s="41"/>
      <c r="F15" s="41"/>
      <c r="G15" s="41"/>
      <c r="H15" s="41"/>
      <c r="I15" s="41"/>
    </row>
    <row r="16" spans="2:9" ht="12.75">
      <c r="B16" s="41" t="s">
        <v>80</v>
      </c>
      <c r="C16" s="41"/>
      <c r="D16" s="41"/>
      <c r="F16" s="41"/>
      <c r="G16" s="41"/>
      <c r="H16" s="41"/>
      <c r="I16" s="41"/>
    </row>
    <row r="17" spans="2:9" ht="12.75">
      <c r="B17" s="41" t="s">
        <v>68</v>
      </c>
      <c r="C17" s="41"/>
      <c r="D17" s="41"/>
      <c r="F17" s="41"/>
      <c r="G17" s="41"/>
      <c r="H17" s="41"/>
      <c r="I17" s="41"/>
    </row>
    <row r="18" spans="2:9" ht="12.75">
      <c r="B18" s="41" t="s">
        <v>70</v>
      </c>
      <c r="C18" s="41"/>
      <c r="D18" s="41"/>
      <c r="F18" s="41"/>
      <c r="G18" s="41"/>
      <c r="H18" s="41"/>
      <c r="I18" s="41"/>
    </row>
    <row r="19" spans="2:9" ht="12.75">
      <c r="B19" s="41"/>
      <c r="C19" s="41"/>
      <c r="D19" s="41"/>
      <c r="F19" s="41"/>
      <c r="G19" s="41"/>
      <c r="H19" s="41"/>
      <c r="I19" s="41"/>
    </row>
    <row r="20" spans="2:9" ht="12.75">
      <c r="B20" s="42" t="s">
        <v>83</v>
      </c>
      <c r="C20" s="41"/>
      <c r="D20" s="41"/>
      <c r="F20" s="41"/>
      <c r="G20" s="41"/>
      <c r="H20" s="41"/>
      <c r="I20" s="41"/>
    </row>
    <row r="21" spans="2:9" ht="12.75">
      <c r="B21" s="41" t="s">
        <v>85</v>
      </c>
      <c r="C21" s="41"/>
      <c r="D21" s="41"/>
      <c r="F21" s="41"/>
      <c r="G21" s="41"/>
      <c r="H21" s="41"/>
      <c r="I21" s="41"/>
    </row>
    <row r="22" spans="2:9" ht="12.75">
      <c r="B22" s="41" t="s">
        <v>68</v>
      </c>
      <c r="C22" s="41"/>
      <c r="D22" s="41"/>
      <c r="F22" s="41"/>
      <c r="G22" s="41"/>
      <c r="H22" s="41"/>
      <c r="I22" s="41"/>
    </row>
    <row r="23" spans="2:9" ht="12.75">
      <c r="B23" s="41" t="s">
        <v>70</v>
      </c>
      <c r="C23" s="41"/>
      <c r="D23" s="41"/>
      <c r="F23" s="41"/>
      <c r="G23" s="41"/>
      <c r="H23" s="41"/>
      <c r="I23" s="41"/>
    </row>
    <row r="24" spans="2:9" ht="12.75">
      <c r="B24" s="41"/>
      <c r="C24" s="41"/>
      <c r="D24" s="41"/>
      <c r="F24" s="41"/>
      <c r="G24" s="41"/>
      <c r="H24" s="41"/>
      <c r="I24" s="41"/>
    </row>
    <row r="25" spans="2:9" ht="12.75">
      <c r="B25" s="42" t="s">
        <v>89</v>
      </c>
      <c r="C25" s="41"/>
      <c r="D25" s="41"/>
      <c r="F25" s="41"/>
      <c r="G25" s="41"/>
      <c r="H25" s="41"/>
      <c r="I25" s="41"/>
    </row>
    <row r="26" spans="2:9" ht="12.75">
      <c r="B26" s="41" t="s">
        <v>91</v>
      </c>
      <c r="C26" s="41"/>
      <c r="D26" s="41"/>
      <c r="F26" s="41"/>
      <c r="G26" s="41"/>
      <c r="H26" s="41"/>
      <c r="I26" s="41"/>
    </row>
    <row r="27" spans="2:9" ht="12.75">
      <c r="B27" s="41" t="s">
        <v>68</v>
      </c>
      <c r="C27" s="41"/>
      <c r="D27" s="41"/>
      <c r="F27" s="41"/>
      <c r="G27" s="41"/>
      <c r="H27" s="41"/>
      <c r="I27" s="41"/>
    </row>
    <row r="28" spans="2:9" ht="12.75">
      <c r="B28" s="41" t="s">
        <v>70</v>
      </c>
      <c r="C28" s="41"/>
      <c r="D28" s="41"/>
      <c r="F28" s="41"/>
      <c r="G28" s="41"/>
      <c r="H28" s="41"/>
      <c r="I28" s="41"/>
    </row>
    <row r="29" spans="2:9" ht="12.75">
      <c r="B29" s="41"/>
      <c r="C29" s="41"/>
      <c r="D29" s="41"/>
      <c r="F29" s="41"/>
      <c r="G29" s="41"/>
      <c r="H29" s="41"/>
      <c r="I29" s="41"/>
    </row>
    <row r="30" spans="2:9" ht="12.75">
      <c r="B30" s="42" t="s">
        <v>94</v>
      </c>
      <c r="C30" s="41"/>
      <c r="D30" s="41"/>
      <c r="F30" s="41"/>
      <c r="G30" s="41"/>
      <c r="H30" s="41"/>
      <c r="I30" s="41"/>
    </row>
    <row r="31" spans="2:9" ht="12.75">
      <c r="B31" s="41" t="s">
        <v>96</v>
      </c>
      <c r="C31" s="41"/>
      <c r="D31" s="41"/>
      <c r="F31" s="41"/>
      <c r="G31" s="41"/>
      <c r="H31" s="41"/>
      <c r="I31" s="41"/>
    </row>
    <row r="32" spans="2:9" ht="12.75">
      <c r="B32" s="41" t="s">
        <v>68</v>
      </c>
      <c r="C32" s="41"/>
      <c r="D32" s="41"/>
      <c r="F32" s="41"/>
      <c r="G32" s="41"/>
      <c r="H32" s="41"/>
      <c r="I32" s="41"/>
    </row>
    <row r="33" spans="2:9" ht="12.75">
      <c r="B33" s="41" t="s">
        <v>70</v>
      </c>
      <c r="C33" s="41"/>
      <c r="D33" s="41"/>
      <c r="F33" s="41"/>
      <c r="G33" s="41"/>
      <c r="H33" s="41"/>
      <c r="I33" s="41"/>
    </row>
    <row r="34" spans="2:9" ht="12.75">
      <c r="B34" s="41"/>
      <c r="C34" s="41"/>
      <c r="D34" s="41"/>
      <c r="F34" s="41"/>
      <c r="G34" s="41"/>
      <c r="H34" s="41"/>
      <c r="I34" s="41"/>
    </row>
    <row r="35" spans="2:9" ht="12.75">
      <c r="B35" s="42" t="s">
        <v>100</v>
      </c>
      <c r="C35" s="41"/>
      <c r="D35" s="41"/>
      <c r="F35" s="41"/>
      <c r="G35" s="41"/>
      <c r="H35" s="41"/>
      <c r="I35" s="41"/>
    </row>
    <row r="36" spans="2:9" ht="12.75">
      <c r="B36" s="41" t="s">
        <v>102</v>
      </c>
      <c r="C36" s="41"/>
      <c r="D36" s="41"/>
      <c r="F36" s="41"/>
      <c r="G36" s="41"/>
      <c r="H36" s="41"/>
      <c r="I36" s="41"/>
    </row>
    <row r="37" spans="2:9" ht="12.75">
      <c r="B37" s="41" t="s">
        <v>68</v>
      </c>
      <c r="C37" s="41"/>
      <c r="D37" s="41"/>
      <c r="F37" s="41"/>
      <c r="G37" s="41"/>
      <c r="H37" s="41"/>
      <c r="I37" s="41"/>
    </row>
    <row r="38" spans="2:9" ht="12.75">
      <c r="B38" s="41" t="s">
        <v>70</v>
      </c>
      <c r="C38" s="41"/>
      <c r="D38" s="41"/>
      <c r="F38" s="41"/>
      <c r="G38" s="41"/>
      <c r="H38" s="41"/>
      <c r="I38" s="41"/>
    </row>
    <row r="39" spans="1:9" ht="12.75">
      <c r="A39" s="41"/>
      <c r="B39" s="41"/>
      <c r="C39" s="41"/>
      <c r="D39" s="41"/>
      <c r="F39" s="41"/>
      <c r="G39" s="41"/>
      <c r="H39" s="41"/>
      <c r="I39" s="41"/>
    </row>
    <row r="40" spans="1:9" ht="12.75">
      <c r="A40" s="41"/>
      <c r="B40" s="41"/>
      <c r="C40" s="41"/>
      <c r="D40" s="41"/>
      <c r="F40" s="41"/>
      <c r="G40" s="41"/>
      <c r="H40" s="41"/>
      <c r="I40" s="41"/>
    </row>
    <row r="41" spans="1:9" ht="12.75">
      <c r="A41" s="41"/>
      <c r="B41" s="41"/>
      <c r="C41" s="41"/>
      <c r="D41" s="41"/>
      <c r="F41" s="41"/>
      <c r="G41" s="41"/>
      <c r="H41" s="41"/>
      <c r="I41" s="41"/>
    </row>
    <row r="42" spans="1:9" ht="15.75">
      <c r="A42" s="43" t="s">
        <v>53</v>
      </c>
      <c r="B42" s="41"/>
      <c r="C42" s="41"/>
      <c r="D42" s="41"/>
      <c r="F42" s="41"/>
      <c r="G42" s="41"/>
      <c r="H42" s="41"/>
      <c r="I42" s="41"/>
    </row>
    <row r="43" spans="1:9" ht="12.75">
      <c r="A43" s="41"/>
      <c r="B43" s="41"/>
      <c r="C43" s="41"/>
      <c r="D43" s="41"/>
      <c r="F43" s="41"/>
      <c r="G43" s="41"/>
      <c r="H43" s="41"/>
      <c r="I43" s="41"/>
    </row>
    <row r="44" spans="2:9" ht="12.75">
      <c r="B44" s="42" t="s">
        <v>57</v>
      </c>
      <c r="C44" s="41"/>
      <c r="D44" s="41"/>
      <c r="E44" s="41"/>
      <c r="F44" s="41"/>
      <c r="G44" s="41"/>
      <c r="H44" s="41"/>
      <c r="I44" s="41"/>
    </row>
    <row r="45" spans="2:9" ht="12.75">
      <c r="B45" s="41" t="s">
        <v>67</v>
      </c>
      <c r="C45" s="41"/>
      <c r="D45" s="41"/>
      <c r="E45" s="41"/>
      <c r="F45" s="41"/>
      <c r="G45" s="41"/>
      <c r="H45" s="41"/>
      <c r="I45" s="41"/>
    </row>
    <row r="46" spans="2:9" ht="12.75">
      <c r="B46" s="41" t="s">
        <v>69</v>
      </c>
      <c r="C46" s="41"/>
      <c r="D46" s="41"/>
      <c r="E46" s="41"/>
      <c r="F46" s="41"/>
      <c r="G46" s="41"/>
      <c r="H46" s="41"/>
      <c r="I46" s="41"/>
    </row>
    <row r="47" spans="2:9" ht="12.75">
      <c r="B47" s="41" t="s">
        <v>71</v>
      </c>
      <c r="C47" s="41"/>
      <c r="D47" s="41"/>
      <c r="E47" s="41"/>
      <c r="F47" s="41"/>
      <c r="G47" s="41"/>
      <c r="H47" s="41"/>
      <c r="I47" s="41"/>
    </row>
    <row r="48" spans="2:9" ht="12.75">
      <c r="B48" s="41" t="s">
        <v>72</v>
      </c>
      <c r="C48" s="41"/>
      <c r="D48" s="41"/>
      <c r="E48" s="41"/>
      <c r="F48" s="41"/>
      <c r="G48" s="41"/>
      <c r="H48" s="41"/>
      <c r="I48" s="41"/>
    </row>
    <row r="49" spans="2:9" ht="12.75">
      <c r="B49" s="41"/>
      <c r="C49" s="41"/>
      <c r="D49" s="41"/>
      <c r="E49" s="41"/>
      <c r="F49" s="41"/>
      <c r="G49" s="41"/>
      <c r="H49" s="41"/>
      <c r="I49" s="41"/>
    </row>
    <row r="50" spans="2:9" ht="12.75">
      <c r="B50" s="42" t="s">
        <v>41</v>
      </c>
      <c r="C50" s="41"/>
      <c r="D50" s="41"/>
      <c r="E50" s="41"/>
      <c r="F50" s="41"/>
      <c r="G50" s="41"/>
      <c r="H50" s="41"/>
      <c r="I50" s="41"/>
    </row>
    <row r="51" spans="2:9" ht="12.75">
      <c r="B51" s="45" t="s">
        <v>75</v>
      </c>
      <c r="C51" s="41"/>
      <c r="D51" s="41"/>
      <c r="E51" s="41"/>
      <c r="F51" s="41"/>
      <c r="G51" s="41"/>
      <c r="H51" s="41"/>
      <c r="I51" s="41"/>
    </row>
    <row r="52" spans="2:9" ht="12.75">
      <c r="B52" s="41" t="s">
        <v>76</v>
      </c>
      <c r="C52" s="41"/>
      <c r="D52" s="41"/>
      <c r="E52" s="41"/>
      <c r="F52" s="41"/>
      <c r="G52" s="41"/>
      <c r="H52" s="41"/>
      <c r="I52" s="41"/>
    </row>
    <row r="53" spans="2:9" ht="12.75">
      <c r="B53" s="41" t="s">
        <v>77</v>
      </c>
      <c r="C53" s="41"/>
      <c r="D53" s="41"/>
      <c r="E53" s="41"/>
      <c r="F53" s="41"/>
      <c r="G53" s="41"/>
      <c r="H53" s="41"/>
      <c r="I53" s="41"/>
    </row>
    <row r="54" spans="2:9" ht="12.75">
      <c r="B54" s="41" t="s">
        <v>79</v>
      </c>
      <c r="C54" s="41"/>
      <c r="D54" s="41"/>
      <c r="E54" s="41"/>
      <c r="F54" s="41"/>
      <c r="G54" s="41"/>
      <c r="H54" s="41"/>
      <c r="I54" s="41"/>
    </row>
    <row r="55" spans="2:9" ht="12.75">
      <c r="B55" s="41" t="s">
        <v>81</v>
      </c>
      <c r="C55" s="41"/>
      <c r="D55" s="41"/>
      <c r="E55" s="41"/>
      <c r="F55" s="41"/>
      <c r="G55" s="41"/>
      <c r="H55" s="41"/>
      <c r="I55" s="41"/>
    </row>
    <row r="56" spans="2:9" ht="12.75">
      <c r="B56" s="41"/>
      <c r="C56" s="41"/>
      <c r="D56" s="41"/>
      <c r="E56" s="41"/>
      <c r="F56" s="41"/>
      <c r="G56" s="41"/>
      <c r="H56" s="41"/>
      <c r="I56" s="41"/>
    </row>
    <row r="57" spans="2:9" ht="12.75">
      <c r="B57" s="42" t="s">
        <v>43</v>
      </c>
      <c r="C57" s="41"/>
      <c r="D57" s="41"/>
      <c r="E57" s="41"/>
      <c r="F57" s="41"/>
      <c r="G57" s="41"/>
      <c r="H57" s="41"/>
      <c r="I57" s="41"/>
    </row>
    <row r="58" spans="2:9" ht="12.75">
      <c r="B58" s="41" t="s">
        <v>82</v>
      </c>
      <c r="C58" s="41"/>
      <c r="D58" s="41"/>
      <c r="E58" s="41"/>
      <c r="F58" s="41"/>
      <c r="G58" s="41"/>
      <c r="H58" s="41"/>
      <c r="I58" s="41"/>
    </row>
    <row r="59" spans="2:9" ht="12.75">
      <c r="B59" s="41" t="s">
        <v>84</v>
      </c>
      <c r="C59" s="41"/>
      <c r="D59" s="41"/>
      <c r="E59" s="41"/>
      <c r="F59" s="41"/>
      <c r="G59" s="41"/>
      <c r="H59" s="41"/>
      <c r="I59" s="41"/>
    </row>
    <row r="60" spans="2:9" ht="12.75">
      <c r="B60" s="41" t="s">
        <v>86</v>
      </c>
      <c r="C60" s="41"/>
      <c r="D60" s="41"/>
      <c r="E60" s="41"/>
      <c r="F60" s="41"/>
      <c r="G60" s="41"/>
      <c r="H60" s="41"/>
      <c r="I60" s="41"/>
    </row>
    <row r="61" spans="2:9" ht="12" customHeight="1">
      <c r="B61" s="41" t="s">
        <v>87</v>
      </c>
      <c r="C61" s="41"/>
      <c r="D61" s="41"/>
      <c r="E61" s="41"/>
      <c r="F61" s="41"/>
      <c r="G61" s="41"/>
      <c r="H61" s="41"/>
      <c r="I61" s="41"/>
    </row>
    <row r="62" spans="2:9" ht="12.75">
      <c r="B62" s="41" t="s">
        <v>88</v>
      </c>
      <c r="C62" s="41"/>
      <c r="D62" s="41"/>
      <c r="E62" s="41"/>
      <c r="F62" s="41"/>
      <c r="G62" s="41"/>
      <c r="H62" s="41"/>
      <c r="I62" s="41"/>
    </row>
    <row r="63" spans="2:9" ht="12.75">
      <c r="B63" s="41"/>
      <c r="C63" s="41"/>
      <c r="D63" s="41"/>
      <c r="E63" s="41"/>
      <c r="F63" s="41"/>
      <c r="G63" s="41"/>
      <c r="H63" s="41"/>
      <c r="I63" s="41"/>
    </row>
    <row r="64" spans="2:9" ht="12.75">
      <c r="B64" s="42" t="s">
        <v>90</v>
      </c>
      <c r="C64" s="41"/>
      <c r="D64" s="41"/>
      <c r="E64" s="41"/>
      <c r="F64" s="41"/>
      <c r="G64" s="41"/>
      <c r="H64" s="41"/>
      <c r="I64" s="41"/>
    </row>
    <row r="65" spans="2:9" ht="12.75">
      <c r="B65" s="41" t="s">
        <v>92</v>
      </c>
      <c r="C65" s="41"/>
      <c r="D65" s="41"/>
      <c r="E65" s="41"/>
      <c r="F65" s="41"/>
      <c r="G65" s="41"/>
      <c r="H65" s="41"/>
      <c r="I65" s="41"/>
    </row>
    <row r="66" spans="2:9" ht="12.75">
      <c r="B66" s="41" t="s">
        <v>194</v>
      </c>
      <c r="C66" s="41"/>
      <c r="D66" s="41"/>
      <c r="E66" s="41"/>
      <c r="F66" s="41"/>
      <c r="G66" s="41"/>
      <c r="H66" s="41"/>
      <c r="I66" s="41"/>
    </row>
    <row r="67" spans="2:9" ht="12.75">
      <c r="B67" s="41" t="s">
        <v>93</v>
      </c>
      <c r="C67" s="41"/>
      <c r="D67" s="41"/>
      <c r="E67" s="41"/>
      <c r="F67" s="41"/>
      <c r="G67" s="41"/>
      <c r="H67" s="41"/>
      <c r="I67" s="41"/>
    </row>
    <row r="68" spans="2:9" ht="12.75">
      <c r="B68" s="41" t="s">
        <v>95</v>
      </c>
      <c r="C68" s="41"/>
      <c r="D68" s="41"/>
      <c r="E68" s="41"/>
      <c r="F68" s="41"/>
      <c r="G68" s="41"/>
      <c r="H68" s="41"/>
      <c r="I68" s="41"/>
    </row>
    <row r="69" spans="2:9" ht="12.75">
      <c r="B69" s="41"/>
      <c r="C69" s="41"/>
      <c r="D69" s="41"/>
      <c r="E69" s="41"/>
      <c r="F69" s="41"/>
      <c r="G69" s="41"/>
      <c r="H69" s="41"/>
      <c r="I69" s="41"/>
    </row>
    <row r="70" spans="2:9" ht="12.75">
      <c r="B70" s="42" t="s">
        <v>97</v>
      </c>
      <c r="C70" s="41"/>
      <c r="D70" s="41"/>
      <c r="E70" s="41"/>
      <c r="F70" s="41"/>
      <c r="G70" s="41"/>
      <c r="H70" s="41"/>
      <c r="I70" s="41"/>
    </row>
    <row r="71" spans="2:9" ht="12.75">
      <c r="B71" s="45" t="s">
        <v>98</v>
      </c>
      <c r="C71" s="41"/>
      <c r="D71" s="41"/>
      <c r="E71" s="41"/>
      <c r="F71" s="41"/>
      <c r="G71" s="41"/>
      <c r="H71" s="41"/>
      <c r="I71" s="41"/>
    </row>
    <row r="72" spans="2:9" ht="12.75">
      <c r="B72" s="41" t="s">
        <v>99</v>
      </c>
      <c r="C72" s="41"/>
      <c r="D72" s="41"/>
      <c r="E72" s="41"/>
      <c r="F72" s="41"/>
      <c r="G72" s="41"/>
      <c r="H72" s="41"/>
      <c r="I72" s="41"/>
    </row>
    <row r="73" spans="2:9" ht="12.75">
      <c r="B73" s="41" t="s">
        <v>101</v>
      </c>
      <c r="C73" s="41"/>
      <c r="D73" s="41"/>
      <c r="E73" s="41"/>
      <c r="F73" s="41"/>
      <c r="G73" s="41"/>
      <c r="H73" s="41"/>
      <c r="I73" s="41"/>
    </row>
    <row r="74" spans="2:9" ht="12.75">
      <c r="B74" s="41" t="s">
        <v>103</v>
      </c>
      <c r="C74" s="41"/>
      <c r="D74" s="41"/>
      <c r="E74" s="41"/>
      <c r="F74" s="41"/>
      <c r="G74" s="41"/>
      <c r="H74" s="41"/>
      <c r="I74" s="41"/>
    </row>
    <row r="75" spans="2:9" ht="12.75">
      <c r="B75" s="41" t="s">
        <v>104</v>
      </c>
      <c r="C75" s="41"/>
      <c r="D75" s="41"/>
      <c r="E75" s="41"/>
      <c r="F75" s="41"/>
      <c r="G75" s="41"/>
      <c r="H75" s="41"/>
      <c r="I75" s="41"/>
    </row>
    <row r="76" spans="2:9" ht="12.75">
      <c r="B76" s="41"/>
      <c r="C76" s="41"/>
      <c r="D76" s="41"/>
      <c r="E76" s="41"/>
      <c r="F76" s="41"/>
      <c r="G76" s="41"/>
      <c r="H76" s="41"/>
      <c r="I76" s="41"/>
    </row>
    <row r="77" spans="2:9" ht="12.75">
      <c r="B77" s="42" t="s">
        <v>60</v>
      </c>
      <c r="C77" s="41"/>
      <c r="D77" s="41"/>
      <c r="E77" s="41"/>
      <c r="F77" s="41"/>
      <c r="G77" s="41"/>
      <c r="H77" s="41"/>
      <c r="I77" s="41"/>
    </row>
    <row r="78" spans="2:9" ht="12.75">
      <c r="B78" s="41" t="s">
        <v>105</v>
      </c>
      <c r="C78" s="41"/>
      <c r="D78" s="41"/>
      <c r="E78" s="41"/>
      <c r="F78" s="41"/>
      <c r="G78" s="41"/>
      <c r="H78" s="41"/>
      <c r="I78" s="41"/>
    </row>
    <row r="79" spans="2:9" ht="12.75">
      <c r="B79" s="41" t="s">
        <v>106</v>
      </c>
      <c r="C79" s="41"/>
      <c r="D79" s="41"/>
      <c r="E79" s="41"/>
      <c r="F79" s="41"/>
      <c r="G79" s="41"/>
      <c r="H79" s="41"/>
      <c r="I79" s="41"/>
    </row>
    <row r="80" spans="2:9" ht="12.75">
      <c r="B80" s="41" t="s">
        <v>107</v>
      </c>
      <c r="C80" s="41"/>
      <c r="D80" s="41"/>
      <c r="E80" s="41"/>
      <c r="F80" s="41"/>
      <c r="G80" s="41"/>
      <c r="H80" s="41"/>
      <c r="I80" s="41"/>
    </row>
    <row r="81" spans="2:9" ht="12.75">
      <c r="B81" s="41" t="s">
        <v>108</v>
      </c>
      <c r="C81" s="41"/>
      <c r="D81" s="41"/>
      <c r="E81" s="41"/>
      <c r="F81" s="41"/>
      <c r="G81" s="41"/>
      <c r="H81" s="41"/>
      <c r="I81" s="41"/>
    </row>
    <row r="82" spans="1:9" ht="12.75">
      <c r="A82" s="41"/>
      <c r="B82" s="41"/>
      <c r="C82" s="41"/>
      <c r="D82" s="41"/>
      <c r="E82" s="41"/>
      <c r="F82" s="41"/>
      <c r="G82" s="41"/>
      <c r="H82" s="41"/>
      <c r="I82" s="41"/>
    </row>
    <row r="83" spans="1:9" ht="12.75">
      <c r="A83" s="41"/>
      <c r="B83" s="41"/>
      <c r="C83" s="41"/>
      <c r="D83" s="41"/>
      <c r="E83" s="41"/>
      <c r="F83" s="41"/>
      <c r="G83" s="41"/>
      <c r="H83" s="41"/>
      <c r="I83" s="41"/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5.75">
      <c r="A85" s="43" t="s">
        <v>36</v>
      </c>
      <c r="B85" s="41"/>
      <c r="C85" s="41"/>
      <c r="D85" s="41"/>
      <c r="F85" s="41"/>
      <c r="G85" s="41"/>
      <c r="H85" s="41"/>
      <c r="I85" s="41"/>
    </row>
    <row r="86" spans="2:9" ht="12.75">
      <c r="B86" s="41"/>
      <c r="C86" s="41"/>
      <c r="D86" s="41"/>
      <c r="F86" s="41"/>
      <c r="G86" s="41"/>
      <c r="H86" s="41"/>
      <c r="I86" s="41"/>
    </row>
    <row r="87" spans="2:9" ht="12.75">
      <c r="B87" s="42" t="s">
        <v>39</v>
      </c>
      <c r="C87" s="41"/>
      <c r="D87" s="41"/>
      <c r="F87" s="41"/>
      <c r="G87" s="41"/>
      <c r="H87" s="41"/>
      <c r="I87" s="41"/>
    </row>
    <row r="88" spans="2:9" ht="12.75">
      <c r="B88" s="41" t="s">
        <v>109</v>
      </c>
      <c r="C88" s="41"/>
      <c r="D88" s="41"/>
      <c r="F88" s="41"/>
      <c r="G88" s="41"/>
      <c r="H88" s="41"/>
      <c r="I88" s="41"/>
    </row>
    <row r="89" s="41" customFormat="1" ht="11.25">
      <c r="B89" s="41" t="s">
        <v>110</v>
      </c>
    </row>
    <row r="90" spans="2:9" ht="12.75">
      <c r="B90" s="41" t="s">
        <v>111</v>
      </c>
      <c r="C90" s="41"/>
      <c r="D90" s="41"/>
      <c r="F90" s="41"/>
      <c r="G90" s="41"/>
      <c r="H90" s="41"/>
      <c r="I90" s="41"/>
    </row>
    <row r="91" spans="2:9" ht="12.75">
      <c r="B91" s="41" t="s">
        <v>112</v>
      </c>
      <c r="C91" s="41"/>
      <c r="D91" s="41"/>
      <c r="E91" s="41"/>
      <c r="F91" s="41"/>
      <c r="G91" s="41"/>
      <c r="H91" s="41"/>
      <c r="I91" s="41"/>
    </row>
    <row r="92" spans="2:4" ht="12.75">
      <c r="B92" s="41" t="s">
        <v>113</v>
      </c>
      <c r="C92" s="41"/>
      <c r="D92" s="41"/>
    </row>
    <row r="93" spans="2:4" ht="12.75">
      <c r="B93" s="41"/>
      <c r="C93" s="41"/>
      <c r="D93" s="41"/>
    </row>
    <row r="94" spans="2:4" ht="12.75">
      <c r="B94" s="42" t="s">
        <v>41</v>
      </c>
      <c r="C94" s="41"/>
      <c r="D94" s="41"/>
    </row>
    <row r="95" spans="2:4" ht="12.75">
      <c r="B95" s="41" t="s">
        <v>114</v>
      </c>
      <c r="C95" s="41"/>
      <c r="D95" s="41"/>
    </row>
    <row r="96" spans="2:4" ht="12.75">
      <c r="B96" s="41" t="s">
        <v>116</v>
      </c>
      <c r="C96" s="41"/>
      <c r="D96" s="41"/>
    </row>
    <row r="97" spans="2:4" ht="12.75">
      <c r="B97" s="41" t="s">
        <v>118</v>
      </c>
      <c r="C97" s="41"/>
      <c r="D97" s="41"/>
    </row>
    <row r="98" spans="2:4" ht="12.75">
      <c r="B98" s="41" t="s">
        <v>120</v>
      </c>
      <c r="C98" s="41"/>
      <c r="D98" s="41"/>
    </row>
    <row r="99" spans="2:4" ht="12.75">
      <c r="B99" s="41" t="s">
        <v>122</v>
      </c>
      <c r="C99" s="41"/>
      <c r="D99" s="41"/>
    </row>
    <row r="100" spans="2:4" ht="12.75">
      <c r="B100" s="41"/>
      <c r="C100" s="41"/>
      <c r="D100" s="41"/>
    </row>
    <row r="101" spans="2:4" ht="12.75">
      <c r="B101" s="42" t="s">
        <v>43</v>
      </c>
      <c r="C101" s="41"/>
      <c r="D101" s="41"/>
    </row>
    <row r="102" spans="2:4" ht="12.75">
      <c r="B102" s="41" t="s">
        <v>123</v>
      </c>
      <c r="C102" s="41"/>
      <c r="D102" s="41"/>
    </row>
    <row r="103" spans="2:4" ht="12.75">
      <c r="B103" s="41" t="s">
        <v>116</v>
      </c>
      <c r="C103" s="41"/>
      <c r="D103" s="41"/>
    </row>
    <row r="104" spans="2:4" ht="12.75">
      <c r="B104" s="41" t="s">
        <v>118</v>
      </c>
      <c r="C104" s="41"/>
      <c r="D104" s="41"/>
    </row>
    <row r="105" spans="2:4" ht="12.75">
      <c r="B105" s="41" t="s">
        <v>120</v>
      </c>
      <c r="C105" s="41"/>
      <c r="D105" s="41"/>
    </row>
    <row r="106" spans="2:4" ht="12.75">
      <c r="B106" s="41" t="s">
        <v>122</v>
      </c>
      <c r="C106" s="41"/>
      <c r="D106" s="41"/>
    </row>
    <row r="107" spans="2:4" ht="12.75">
      <c r="B107" s="41"/>
      <c r="C107" s="41"/>
      <c r="D107" s="41"/>
    </row>
    <row r="108" spans="2:4" ht="12.75">
      <c r="B108" s="42" t="s">
        <v>45</v>
      </c>
      <c r="C108" s="41"/>
      <c r="D108" s="41"/>
    </row>
    <row r="109" spans="2:4" ht="12.75">
      <c r="B109" s="41" t="s">
        <v>127</v>
      </c>
      <c r="C109" s="41"/>
      <c r="D109" s="41"/>
    </row>
    <row r="110" spans="2:4" ht="12.75">
      <c r="B110" s="41" t="s">
        <v>129</v>
      </c>
      <c r="C110" s="41"/>
      <c r="D110" s="41"/>
    </row>
    <row r="111" spans="2:4" ht="12.75">
      <c r="B111" s="41" t="s">
        <v>132</v>
      </c>
      <c r="C111" s="41"/>
      <c r="D111" s="41"/>
    </row>
    <row r="112" spans="2:4" ht="12.75">
      <c r="B112" s="41" t="s">
        <v>135</v>
      </c>
      <c r="C112" s="41"/>
      <c r="D112" s="41"/>
    </row>
    <row r="113" spans="2:4" ht="12.75">
      <c r="B113" s="41" t="s">
        <v>138</v>
      </c>
      <c r="C113" s="41"/>
      <c r="D113" s="41"/>
    </row>
    <row r="114" spans="2:4" ht="12.75">
      <c r="B114" s="41"/>
      <c r="C114" s="41"/>
      <c r="D114" s="41"/>
    </row>
    <row r="115" spans="2:4" ht="12.75">
      <c r="B115" s="42" t="s">
        <v>90</v>
      </c>
      <c r="C115" s="41"/>
      <c r="D115" s="41"/>
    </row>
    <row r="116" spans="2:4" ht="12.75">
      <c r="B116" s="41" t="s">
        <v>142</v>
      </c>
      <c r="C116" s="41"/>
      <c r="D116" s="41"/>
    </row>
    <row r="117" spans="2:4" ht="12.75">
      <c r="B117" s="41" t="s">
        <v>144</v>
      </c>
      <c r="C117" s="41"/>
      <c r="D117" s="41"/>
    </row>
    <row r="118" spans="2:4" ht="12.75">
      <c r="B118" s="41" t="s">
        <v>195</v>
      </c>
      <c r="C118" s="41"/>
      <c r="D118" s="41"/>
    </row>
    <row r="119" spans="2:4" ht="12.75">
      <c r="B119" s="41" t="s">
        <v>196</v>
      </c>
      <c r="C119" s="41"/>
      <c r="D119" s="41"/>
    </row>
    <row r="120" spans="2:4" ht="12.75">
      <c r="B120" s="41" t="s">
        <v>148</v>
      </c>
      <c r="C120" s="41"/>
      <c r="D120" s="41"/>
    </row>
    <row r="121" spans="2:4" ht="12.75">
      <c r="B121" s="41"/>
      <c r="C121" s="41"/>
      <c r="D121" s="41"/>
    </row>
    <row r="122" spans="2:4" ht="12.75">
      <c r="B122" s="42" t="s">
        <v>97</v>
      </c>
      <c r="C122" s="41"/>
      <c r="D122" s="41"/>
    </row>
    <row r="123" spans="2:4" ht="12.75">
      <c r="B123" s="41" t="s">
        <v>152</v>
      </c>
      <c r="C123" s="41"/>
      <c r="D123" s="41"/>
    </row>
    <row r="124" spans="2:4" ht="12.75">
      <c r="B124" s="41" t="s">
        <v>154</v>
      </c>
      <c r="C124" s="41"/>
      <c r="D124" s="41"/>
    </row>
    <row r="125" spans="2:4" ht="12.75">
      <c r="B125" s="41" t="s">
        <v>155</v>
      </c>
      <c r="C125" s="41"/>
      <c r="D125" s="41"/>
    </row>
    <row r="126" spans="2:4" ht="12.75">
      <c r="B126" s="41" t="s">
        <v>156</v>
      </c>
      <c r="C126" s="41"/>
      <c r="D126" s="41"/>
    </row>
    <row r="127" spans="2:4" ht="12.75">
      <c r="B127" s="41" t="s">
        <v>158</v>
      </c>
      <c r="C127" s="41"/>
      <c r="D127" s="41"/>
    </row>
    <row r="128" spans="2:4" ht="12.75">
      <c r="B128" s="41"/>
      <c r="C128" s="41"/>
      <c r="D128" s="41"/>
    </row>
    <row r="129" spans="2:4" ht="12.75">
      <c r="B129" s="42" t="s">
        <v>51</v>
      </c>
      <c r="C129" s="41"/>
      <c r="D129" s="41"/>
    </row>
    <row r="130" spans="2:9" ht="12.75">
      <c r="B130" s="41" t="s">
        <v>162</v>
      </c>
      <c r="C130" s="41"/>
      <c r="D130" s="41"/>
      <c r="E130" s="41"/>
      <c r="F130" s="41"/>
      <c r="G130" s="41"/>
      <c r="H130" s="41"/>
      <c r="I130" s="41"/>
    </row>
    <row r="131" spans="2:9" ht="12.75">
      <c r="B131" s="41" t="s">
        <v>197</v>
      </c>
      <c r="C131" s="41"/>
      <c r="D131" s="41"/>
      <c r="E131" s="41"/>
      <c r="F131" s="41"/>
      <c r="G131" s="41"/>
      <c r="H131" s="41"/>
      <c r="I131" s="41"/>
    </row>
    <row r="132" spans="2:9" ht="12.75">
      <c r="B132" s="41" t="s">
        <v>163</v>
      </c>
      <c r="C132" s="41"/>
      <c r="D132" s="41"/>
      <c r="E132" s="41"/>
      <c r="F132" s="41"/>
      <c r="G132" s="41"/>
      <c r="H132" s="41"/>
      <c r="I132" s="41"/>
    </row>
    <row r="133" spans="2:9" ht="12.75">
      <c r="B133" s="41" t="s">
        <v>164</v>
      </c>
      <c r="C133" s="41"/>
      <c r="D133" s="41"/>
      <c r="E133" s="41"/>
      <c r="F133" s="41"/>
      <c r="G133" s="41"/>
      <c r="H133" s="41"/>
      <c r="I133" s="41"/>
    </row>
    <row r="134" spans="2:9" ht="12.75">
      <c r="B134" s="41" t="s">
        <v>165</v>
      </c>
      <c r="C134" s="41"/>
      <c r="D134" s="41"/>
      <c r="E134" s="41"/>
      <c r="F134" s="41"/>
      <c r="G134" s="41"/>
      <c r="H134" s="41"/>
      <c r="I134" s="41"/>
    </row>
    <row r="135" spans="2:9" ht="12.75">
      <c r="B135" s="41" t="s">
        <v>166</v>
      </c>
      <c r="C135" s="41"/>
      <c r="D135" s="41"/>
      <c r="E135" s="41"/>
      <c r="F135" s="41"/>
      <c r="G135" s="41"/>
      <c r="H135" s="41"/>
      <c r="I135" s="41"/>
    </row>
    <row r="136" spans="2:9" ht="12.75">
      <c r="B136" s="41" t="s">
        <v>167</v>
      </c>
      <c r="C136" s="41"/>
      <c r="D136" s="41"/>
      <c r="E136" s="41"/>
      <c r="F136" s="41"/>
      <c r="G136" s="41"/>
      <c r="H136" s="41"/>
      <c r="I136" s="41"/>
    </row>
    <row r="137" spans="2:9" ht="12.75">
      <c r="B137" s="41" t="s">
        <v>168</v>
      </c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5" ht="15.75">
      <c r="A141" s="43" t="s">
        <v>55</v>
      </c>
      <c r="B141" s="41"/>
      <c r="C141" s="41"/>
      <c r="D141" s="41"/>
      <c r="E141" s="41"/>
    </row>
    <row r="142" spans="1:5" ht="12.75">
      <c r="A142" s="41"/>
      <c r="B142" s="41"/>
      <c r="C142" s="41"/>
      <c r="D142" s="41"/>
      <c r="E142" s="41"/>
    </row>
    <row r="143" spans="2:5" ht="12.75">
      <c r="B143" s="42" t="s">
        <v>41</v>
      </c>
      <c r="C143" s="41"/>
      <c r="D143" s="41"/>
      <c r="E143" s="41"/>
    </row>
    <row r="144" spans="2:5" ht="12.75">
      <c r="B144" s="41" t="s">
        <v>115</v>
      </c>
      <c r="C144" s="41"/>
      <c r="D144" s="41"/>
      <c r="E144" s="41"/>
    </row>
    <row r="145" spans="2:5" ht="12.75">
      <c r="B145" s="41" t="s">
        <v>117</v>
      </c>
      <c r="C145" s="41"/>
      <c r="D145" s="41"/>
      <c r="E145" s="41"/>
    </row>
    <row r="146" spans="2:5" ht="12.75">
      <c r="B146" s="41" t="s">
        <v>119</v>
      </c>
      <c r="C146" s="41"/>
      <c r="D146" s="41"/>
      <c r="E146" s="41"/>
    </row>
    <row r="147" spans="2:5" ht="12.75">
      <c r="B147" s="41" t="s">
        <v>121</v>
      </c>
      <c r="C147" s="41"/>
      <c r="D147" s="41"/>
      <c r="E147" s="41"/>
    </row>
    <row r="148" spans="2:5" ht="12.75">
      <c r="B148" s="41"/>
      <c r="C148" s="41"/>
      <c r="D148" s="41"/>
      <c r="E148" s="41"/>
    </row>
    <row r="149" spans="2:5" ht="12.75">
      <c r="B149" s="42" t="s">
        <v>43</v>
      </c>
      <c r="C149" s="41"/>
      <c r="D149" s="41"/>
      <c r="E149" s="41"/>
    </row>
    <row r="150" spans="2:5" ht="12.75">
      <c r="B150" s="41" t="s">
        <v>198</v>
      </c>
      <c r="C150" s="41"/>
      <c r="D150" s="41"/>
      <c r="E150" s="41"/>
    </row>
    <row r="151" spans="2:5" ht="12.75">
      <c r="B151" s="41" t="s">
        <v>117</v>
      </c>
      <c r="C151" s="41"/>
      <c r="D151" s="41"/>
      <c r="E151" s="41"/>
    </row>
    <row r="152" spans="2:5" ht="12.75">
      <c r="B152" s="41" t="s">
        <v>119</v>
      </c>
      <c r="C152" s="41"/>
      <c r="D152" s="41"/>
      <c r="E152" s="41"/>
    </row>
    <row r="153" spans="2:5" ht="12.75">
      <c r="B153" s="41" t="s">
        <v>124</v>
      </c>
      <c r="C153" s="41"/>
      <c r="D153" s="41"/>
      <c r="E153" s="41"/>
    </row>
    <row r="154" spans="2:5" ht="12.75">
      <c r="B154" s="41"/>
      <c r="C154" s="41"/>
      <c r="D154" s="41"/>
      <c r="E154" s="41"/>
    </row>
    <row r="155" spans="2:4" ht="12.75">
      <c r="B155" s="42" t="s">
        <v>58</v>
      </c>
      <c r="C155" s="41"/>
      <c r="D155" s="41"/>
    </row>
    <row r="156" spans="2:4" ht="12.75">
      <c r="B156" s="41" t="s">
        <v>199</v>
      </c>
      <c r="C156" s="41"/>
      <c r="D156" s="41"/>
    </row>
    <row r="157" spans="2:4" ht="12.75">
      <c r="B157" s="41" t="s">
        <v>130</v>
      </c>
      <c r="C157" s="41"/>
      <c r="D157" s="41"/>
    </row>
    <row r="158" spans="2:4" ht="12.75">
      <c r="B158" s="41" t="s">
        <v>133</v>
      </c>
      <c r="C158" s="41"/>
      <c r="D158" s="41"/>
    </row>
    <row r="159" spans="2:4" ht="12.75">
      <c r="B159" s="41" t="s">
        <v>136</v>
      </c>
      <c r="C159" s="41"/>
      <c r="D159" s="41"/>
    </row>
    <row r="160" spans="2:4" ht="12.75">
      <c r="B160" s="46" t="s">
        <v>139</v>
      </c>
      <c r="C160" s="41"/>
      <c r="D160" s="41"/>
    </row>
    <row r="161" spans="2:8" ht="12.75">
      <c r="B161" s="41" t="s">
        <v>140</v>
      </c>
      <c r="C161" s="41"/>
      <c r="D161" s="41"/>
      <c r="E161" s="41"/>
      <c r="F161" s="57"/>
      <c r="G161" s="57"/>
      <c r="H161" s="57"/>
    </row>
    <row r="162" spans="2:8" ht="12.75">
      <c r="B162" s="41" t="s">
        <v>141</v>
      </c>
      <c r="C162" s="41"/>
      <c r="D162" s="41"/>
      <c r="E162" s="41"/>
      <c r="F162" s="57"/>
      <c r="G162" s="57"/>
      <c r="H162" s="57"/>
    </row>
    <row r="163" spans="2:8" ht="12.75">
      <c r="B163" s="41" t="s">
        <v>143</v>
      </c>
      <c r="C163" s="41"/>
      <c r="D163" s="41"/>
      <c r="E163" s="41"/>
      <c r="F163" s="57"/>
      <c r="G163" s="57"/>
      <c r="H163" s="57"/>
    </row>
    <row r="164" spans="2:8" ht="12.75">
      <c r="B164" s="46" t="s">
        <v>145</v>
      </c>
      <c r="C164" s="41"/>
      <c r="D164" s="41"/>
      <c r="E164" s="41"/>
      <c r="F164" s="57"/>
      <c r="G164" s="57"/>
      <c r="H164" s="57"/>
    </row>
    <row r="165" spans="2:8" ht="12.75">
      <c r="B165" s="41" t="s">
        <v>146</v>
      </c>
      <c r="C165" s="41"/>
      <c r="D165" s="41"/>
      <c r="E165" s="41"/>
      <c r="F165" s="57"/>
      <c r="G165" s="57"/>
      <c r="H165" s="57"/>
    </row>
    <row r="166" spans="2:8" ht="13.5" thickBot="1">
      <c r="B166" s="41" t="s">
        <v>147</v>
      </c>
      <c r="C166" s="41"/>
      <c r="D166" s="41"/>
      <c r="E166" s="41"/>
      <c r="F166" s="57"/>
      <c r="G166" s="57"/>
      <c r="H166" s="57"/>
    </row>
    <row r="167" spans="2:8" ht="12.75">
      <c r="B167" s="47" t="s">
        <v>125</v>
      </c>
      <c r="C167" s="48"/>
      <c r="D167" s="48"/>
      <c r="E167" s="48"/>
      <c r="F167" s="49"/>
      <c r="G167" s="57"/>
      <c r="H167" s="57"/>
    </row>
    <row r="168" spans="2:8" ht="12.75">
      <c r="B168" s="50" t="s">
        <v>126</v>
      </c>
      <c r="C168" s="51"/>
      <c r="D168" s="51"/>
      <c r="E168" s="51"/>
      <c r="F168" s="52"/>
      <c r="G168" s="57"/>
      <c r="H168" s="57"/>
    </row>
    <row r="169" spans="2:8" ht="12.75">
      <c r="B169" s="53" t="s">
        <v>128</v>
      </c>
      <c r="C169" s="51"/>
      <c r="D169" s="51"/>
      <c r="E169" s="51"/>
      <c r="F169" s="52"/>
      <c r="G169" s="57"/>
      <c r="H169" s="57"/>
    </row>
    <row r="170" spans="2:8" ht="12.75">
      <c r="B170" s="53" t="s">
        <v>131</v>
      </c>
      <c r="C170" s="51"/>
      <c r="D170" s="51"/>
      <c r="E170" s="51"/>
      <c r="F170" s="52"/>
      <c r="G170" s="57"/>
      <c r="H170" s="57"/>
    </row>
    <row r="171" spans="2:8" ht="12.75">
      <c r="B171" s="53" t="s">
        <v>134</v>
      </c>
      <c r="C171" s="51"/>
      <c r="D171" s="51"/>
      <c r="E171" s="51"/>
      <c r="F171" s="52"/>
      <c r="G171" s="57"/>
      <c r="H171" s="57"/>
    </row>
    <row r="172" spans="2:8" ht="12.75" customHeight="1" thickBot="1">
      <c r="B172" s="54" t="s">
        <v>137</v>
      </c>
      <c r="C172" s="55"/>
      <c r="D172" s="55"/>
      <c r="E172" s="55"/>
      <c r="F172" s="56"/>
      <c r="G172" s="57"/>
      <c r="H172" s="57"/>
    </row>
    <row r="173" spans="3:5" ht="12.75">
      <c r="C173" s="41"/>
      <c r="D173" s="41"/>
      <c r="E173" s="41"/>
    </row>
    <row r="174" spans="2:5" ht="12.75">
      <c r="B174" s="42" t="s">
        <v>97</v>
      </c>
      <c r="C174" s="41"/>
      <c r="D174" s="41"/>
      <c r="E174" s="41"/>
    </row>
    <row r="175" spans="2:5" ht="12.75">
      <c r="B175" s="41" t="s">
        <v>149</v>
      </c>
      <c r="C175" s="41"/>
      <c r="D175" s="41"/>
      <c r="E175" s="41"/>
    </row>
    <row r="176" spans="2:5" ht="12.75">
      <c r="B176" s="41" t="s">
        <v>150</v>
      </c>
      <c r="C176" s="41"/>
      <c r="D176" s="41"/>
      <c r="E176" s="41"/>
    </row>
    <row r="177" spans="2:5" ht="12.75">
      <c r="B177" s="41" t="s">
        <v>151</v>
      </c>
      <c r="C177" s="41"/>
      <c r="D177" s="41"/>
      <c r="E177" s="41"/>
    </row>
    <row r="178" spans="2:5" ht="12.75">
      <c r="B178" s="41" t="s">
        <v>153</v>
      </c>
      <c r="C178" s="41"/>
      <c r="D178" s="41"/>
      <c r="E178" s="41"/>
    </row>
    <row r="179" spans="2:5" ht="12.75">
      <c r="B179" s="41"/>
      <c r="C179" s="41"/>
      <c r="D179" s="41"/>
      <c r="E179" s="41"/>
    </row>
    <row r="180" spans="2:5" ht="12.75">
      <c r="B180" s="42" t="s">
        <v>59</v>
      </c>
      <c r="C180" s="41"/>
      <c r="D180" s="41"/>
      <c r="E180" s="41"/>
    </row>
    <row r="181" spans="2:5" ht="12.75">
      <c r="B181" s="41" t="s">
        <v>157</v>
      </c>
      <c r="C181" s="41"/>
      <c r="D181" s="41"/>
      <c r="E181" s="41"/>
    </row>
    <row r="182" spans="2:5" ht="12.75">
      <c r="B182" s="41" t="s">
        <v>159</v>
      </c>
      <c r="C182" s="41"/>
      <c r="D182" s="41"/>
      <c r="E182" s="41"/>
    </row>
    <row r="183" spans="2:5" ht="12.75">
      <c r="B183" s="41" t="s">
        <v>160</v>
      </c>
      <c r="C183" s="41"/>
      <c r="D183" s="41"/>
      <c r="E183" s="41"/>
    </row>
    <row r="184" spans="2:5" ht="12.75">
      <c r="B184" s="41" t="s">
        <v>161</v>
      </c>
      <c r="C184" s="41"/>
      <c r="D184" s="41"/>
      <c r="E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5.75">
      <c r="A188" s="43" t="s">
        <v>169</v>
      </c>
      <c r="B188" s="41"/>
      <c r="C188" s="41"/>
      <c r="D188" s="41"/>
      <c r="E188" s="41"/>
      <c r="F188" s="41"/>
      <c r="G188" s="41"/>
      <c r="H188" s="41"/>
      <c r="I188" s="41"/>
    </row>
    <row r="189" spans="2:9" ht="12.75">
      <c r="B189" s="41" t="s">
        <v>170</v>
      </c>
      <c r="C189" s="41"/>
      <c r="D189" s="41"/>
      <c r="E189" s="41"/>
      <c r="F189" s="41"/>
      <c r="G189" s="41"/>
      <c r="H189" s="41"/>
      <c r="I189" s="41"/>
    </row>
    <row r="190" spans="2:9" ht="12.75">
      <c r="B190" s="41" t="s">
        <v>171</v>
      </c>
      <c r="C190" s="41"/>
      <c r="D190" s="41"/>
      <c r="E190" s="41"/>
      <c r="F190" s="41"/>
      <c r="G190" s="41"/>
      <c r="H190" s="41"/>
      <c r="I190" s="41"/>
    </row>
    <row r="191" spans="2:9" ht="12.75">
      <c r="B191" s="41" t="s">
        <v>172</v>
      </c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5.75">
      <c r="A195" s="40" t="s">
        <v>173</v>
      </c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 t="s">
        <v>174</v>
      </c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 t="s">
        <v>175</v>
      </c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2" t="s">
        <v>176</v>
      </c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2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5.75">
      <c r="A202" s="40" t="s">
        <v>177</v>
      </c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 t="s">
        <v>178</v>
      </c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 t="s">
        <v>179</v>
      </c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 t="s">
        <v>180</v>
      </c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 t="s">
        <v>181</v>
      </c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 t="s">
        <v>182</v>
      </c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 t="s">
        <v>183</v>
      </c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 t="s">
        <v>184</v>
      </c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 t="s">
        <v>185</v>
      </c>
      <c r="B213" s="41"/>
      <c r="C213" s="41"/>
      <c r="D213" s="41"/>
      <c r="E213" s="41"/>
      <c r="F213" s="41"/>
      <c r="G213" s="41"/>
      <c r="H213" s="41"/>
      <c r="I213" s="41"/>
    </row>
    <row r="214" spans="2:9" ht="12.75"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 t="s">
        <v>186</v>
      </c>
      <c r="B215" s="41"/>
      <c r="C215" s="41"/>
      <c r="D215" s="41"/>
      <c r="E215" s="41"/>
      <c r="F215" s="41"/>
      <c r="G215" s="41"/>
      <c r="H215" s="41"/>
      <c r="I215" s="41"/>
    </row>
    <row r="217" s="41" customFormat="1" ht="11.25"/>
    <row r="218" s="41" customFormat="1" ht="15.75">
      <c r="A218" s="40" t="s">
        <v>187</v>
      </c>
    </row>
    <row r="219" s="41" customFormat="1" ht="11.25">
      <c r="A219" s="41" t="s">
        <v>188</v>
      </c>
    </row>
    <row r="220" s="41" customFormat="1" ht="11.25">
      <c r="A220" s="41" t="s">
        <v>189</v>
      </c>
    </row>
    <row r="221" s="41" customFormat="1" ht="11.25">
      <c r="A221" s="41" t="s">
        <v>190</v>
      </c>
    </row>
    <row r="222" s="41" customFormat="1" ht="11.25">
      <c r="A222" s="41" t="s">
        <v>191</v>
      </c>
    </row>
    <row r="223" s="41" customFormat="1" ht="11.25"/>
    <row r="224" s="41" customFormat="1" ht="11.25"/>
    <row r="225" s="41" customFormat="1" ht="15.75">
      <c r="A225" s="40" t="s">
        <v>192</v>
      </c>
    </row>
    <row r="226" s="41" customFormat="1" ht="11.25">
      <c r="A226" s="41" t="s">
        <v>201</v>
      </c>
    </row>
    <row r="227" s="41" customFormat="1" ht="11.25">
      <c r="A227" s="41" t="s">
        <v>202</v>
      </c>
    </row>
    <row r="228" s="41" customFormat="1" ht="11.25"/>
    <row r="229" s="41" customFormat="1" ht="11.25"/>
    <row r="230" s="41" customFormat="1" ht="11.25"/>
    <row r="231" s="41" customFormat="1" ht="11.25"/>
    <row r="232" s="41" customFormat="1" ht="11.25"/>
    <row r="233" s="41" customFormat="1" ht="11.25"/>
    <row r="234" s="41" customFormat="1" ht="11.25"/>
    <row r="235" s="41" customFormat="1" ht="11.25"/>
    <row r="236" s="41" customFormat="1" ht="11.25"/>
    <row r="237" s="41" customFormat="1" ht="11.25"/>
    <row r="238" s="41" customFormat="1" ht="11.25"/>
    <row r="239" s="41" customFormat="1" ht="11.25"/>
    <row r="240" s="41" customFormat="1" ht="11.25"/>
    <row r="241" s="41" customFormat="1" ht="11.25"/>
    <row r="242" s="41" customFormat="1" ht="11.25"/>
    <row r="243" s="41" customFormat="1" ht="11.25"/>
    <row r="244" s="41" customFormat="1" ht="11.25"/>
    <row r="245" s="41" customFormat="1" ht="11.25"/>
    <row r="246" s="41" customFormat="1" ht="11.25"/>
    <row r="247" s="41" customFormat="1" ht="11.25"/>
    <row r="248" s="41" customFormat="1" ht="11.25"/>
    <row r="249" s="41" customFormat="1" ht="11.25"/>
    <row r="250" s="41" customFormat="1" ht="11.25"/>
    <row r="251" s="41" customFormat="1" ht="11.25"/>
    <row r="252" s="41" customFormat="1" ht="11.25"/>
    <row r="253" s="41" customFormat="1" ht="11.25"/>
    <row r="254" s="41" customFormat="1" ht="11.25"/>
    <row r="255" s="41" customFormat="1" ht="11.25"/>
    <row r="256" s="41" customFormat="1" ht="11.25"/>
    <row r="257" s="41" customFormat="1" ht="11.25"/>
    <row r="258" s="41" customFormat="1" ht="11.25"/>
    <row r="259" s="41" customFormat="1" ht="11.25"/>
    <row r="260" s="41" customFormat="1" ht="11.25"/>
    <row r="261" s="41" customFormat="1" ht="11.25"/>
    <row r="262" s="41" customFormat="1" ht="11.25"/>
    <row r="263" s="41" customFormat="1" ht="11.25"/>
    <row r="264" s="41" customFormat="1" ht="11.25"/>
    <row r="265" s="41" customFormat="1" ht="11.25"/>
    <row r="266" s="41" customFormat="1" ht="11.25"/>
    <row r="267" s="41" customFormat="1" ht="11.25"/>
    <row r="268" s="41" customFormat="1" ht="11.25"/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Motley Fool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MattR</dc:creator>
  <cp:keywords/>
  <dc:description/>
  <cp:lastModifiedBy>CRinard</cp:lastModifiedBy>
  <cp:lastPrinted>2000-05-22T21:16:44Z</cp:lastPrinted>
  <dcterms:created xsi:type="dcterms:W3CDTF">1999-03-02T20:30:30Z</dcterms:created>
  <dcterms:modified xsi:type="dcterms:W3CDTF">2000-06-05T17:36:27Z</dcterms:modified>
  <cp:category/>
  <cp:version/>
  <cp:contentType/>
  <cp:contentStatus/>
</cp:coreProperties>
</file>