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75" windowWidth="28575" windowHeight="13260"/>
  </bookViews>
  <sheets>
    <sheet name="Cover" sheetId="4" r:id="rId1"/>
    <sheet name="Contents" sheetId="5" r:id="rId2"/>
    <sheet name="Assumptions_SC" sheetId="6" r:id="rId3"/>
    <sheet name="TS_BA" sheetId="7" r:id="rId4"/>
    <sheet name="Costs_TA" sheetId="8" r:id="rId5"/>
    <sheet name="Outputs_SC" sheetId="9" r:id="rId6"/>
    <sheet name="Costs_TO" sheetId="10" r:id="rId7"/>
    <sheet name="Multi_Stack_Waterfall_Chart_MS" sheetId="18" r:id="rId8"/>
    <sheet name="Appendices_SC" sheetId="11" r:id="rId9"/>
    <sheet name="Lookup_Tables_SSC" sheetId="12" r:id="rId10"/>
    <sheet name="TS_LU" sheetId="13" r:id="rId11"/>
    <sheet name="Multi_Stack_Waterfall_LU" sheetId="19" r:id="rId12"/>
    <sheet name="Checks_SSC" sheetId="14" r:id="rId13"/>
    <sheet name="Checks_BO" sheetId="15" r:id="rId14"/>
  </sheets>
  <definedNames>
    <definedName name="Alt_Chks_Msg">Checks_BO!$I$48</definedName>
    <definedName name="Alt_Chks_Ttl_Areas">Checks_BO!$M$54</definedName>
    <definedName name="Annual">TS_LU!$D$77</definedName>
    <definedName name="BA_Alt_Chks" hidden="1">Checks_BO!$39:$54</definedName>
    <definedName name="BA_Err_Chks" hidden="1">Checks_BO!$5:$22</definedName>
    <definedName name="BA_LU" hidden="1">TS_LU!$5:$105</definedName>
    <definedName name="BA_Sens_Chks" hidden="1">Checks_BO!$23:$38</definedName>
    <definedName name="BA_TS_Ass" hidden="1">TS_BA!$5:$65</definedName>
    <definedName name="Billion">TS_LU!$D$105</definedName>
    <definedName name="Billions">TS_LU!$D$63</definedName>
    <definedName name="CA_Alt_Chks">Checks_BO!$K$53</definedName>
    <definedName name="CA_Alt_Chks_Area_Names">Checks_BO!$D$53</definedName>
    <definedName name="CA_Alt_Chks_Flags">Checks_BO!$M$53</definedName>
    <definedName name="CA_Alt_Chks_Inc">Checks_BO!$L$53</definedName>
    <definedName name="CA_Err_Chks">Checks_BO!$K$20</definedName>
    <definedName name="CA_Err_Chks_Area_Names">Checks_BO!$D$20</definedName>
    <definedName name="CA_Err_Chks_Flags">Checks_BO!$M$20</definedName>
    <definedName name="CA_Err_Chks_Inc">Checks_BO!$L$20</definedName>
    <definedName name="CA_Sens_Chks">Checks_BO!$K$37</definedName>
    <definedName name="CA_Sens_Chks_Area_Names">Checks_BO!$D$37</definedName>
    <definedName name="CA_Sens_Chks_Flags">Checks_BO!$M$37</definedName>
    <definedName name="CA_Sens_Chks_Inc">Checks_BO!$L$37</definedName>
    <definedName name="CB_Alt_Chks_Show_Msg">Checks_BO!$C$43</definedName>
    <definedName name="CB_Err_Chks_Show_Msg">Checks_BO!$C$9</definedName>
    <definedName name="CB_Sens_Chks_Show_Msg">Checks_BO!$C$27</definedName>
    <definedName name="CB_TS_Show_Hist_Fcast_Pers">TS_BA!$J$31</definedName>
    <definedName name="Cost_1_Name">Costs_TA!$C$19</definedName>
    <definedName name="Cost_2_Name">Costs_TA!$C$20</definedName>
    <definedName name="Cost_3_Name">Costs_TA!$C$21</definedName>
    <definedName name="Cost_4_Name">Costs_TA!$C$22</definedName>
    <definedName name="Cost_5_Name">Costs_TA!$C$23</definedName>
    <definedName name="Cost_6_Name">Costs_TA!$C$24</definedName>
    <definedName name="Cost_7_Name">Costs_TA!$C$25</definedName>
    <definedName name="Cost_8_Name">Costs_TA!$C$26</definedName>
    <definedName name="Currency">TS_LU!$D$66</definedName>
    <definedName name="DD_TS_Data_Term_Basis">TS_BA!$J$40</definedName>
    <definedName name="DD_TS_Denom">TS_BA!$J$26</definedName>
    <definedName name="DD_TS_Fin_YE_Day">TS_BA!$J$13</definedName>
    <definedName name="DD_TS_Fin_YE_Mth">TS_BA!$K$13</definedName>
    <definedName name="Err_Chk_1_Hdg">Costs_TO!$B$1</definedName>
    <definedName name="Err_Chks_Msg">Checks_BO!$I$14</definedName>
    <definedName name="Err_Chks_Ttl_Areas">Checks_BO!$M$22</definedName>
    <definedName name="Half_Yr_Name">TS_LU!$D$86</definedName>
    <definedName name="Halves_In_Yr">TS_LU!$D$94</definedName>
    <definedName name="HL_Alt_Chk">Checks_BO!$B$41</definedName>
    <definedName name="HL_Costs_Ass">Costs_TA!$B$16</definedName>
    <definedName name="HL_Costs_OP">Costs_TO!$B$16</definedName>
    <definedName name="HL_Err_Chk">Checks_BO!$B$7</definedName>
    <definedName name="HL_Err_Chk_1">Costs_TO!$I$29</definedName>
    <definedName name="HL_Home">Contents!$B$1</definedName>
    <definedName name="HL_Sens_Chk">Checks_BO!$B$25</definedName>
    <definedName name="HL_Sheet_Main" hidden="1">Cover!$A$1</definedName>
    <definedName name="HL_Sheet_Main_10" hidden="1">TS_LU!$A$1</definedName>
    <definedName name="HL_Sheet_Main_11" hidden="1">Checks_SSC!$A$1</definedName>
    <definedName name="HL_Sheet_Main_12" hidden="1">Checks_BO!$A$1</definedName>
    <definedName name="HL_Sheet_Main_13" hidden="1">Multi_Stack_Waterfall_Chart_MS!$A$1</definedName>
    <definedName name="HL_Sheet_Main_14" hidden="1">Multi_Stack_Waterfall_LU!$A$1</definedName>
    <definedName name="HL_Sheet_Main_2" hidden="1">Contents!$A$1</definedName>
    <definedName name="HL_Sheet_Main_3" hidden="1">Assumptions_SC!$A$1</definedName>
    <definedName name="HL_Sheet_Main_4" hidden="1">TS_BA!$A$1</definedName>
    <definedName name="HL_Sheet_Main_5" hidden="1">Costs_TA!$A$1</definedName>
    <definedName name="HL_Sheet_Main_6" hidden="1">Outputs_SC!$A$1</definedName>
    <definedName name="HL_Sheet_Main_7" hidden="1">Costs_TO!$A$1</definedName>
    <definedName name="HL_Sheet_Main_8" hidden="1">Appendices_SC!$A$1</definedName>
    <definedName name="HL_Sheet_Main_9" hidden="1">Lookup_Tables_SSC!$A$1</definedName>
    <definedName name="HL_TOC_1" hidden="1">TS_LU!$B$7</definedName>
    <definedName name="HL_TOC_2" hidden="1">TS_BA!$B$7</definedName>
    <definedName name="HL_TOC_3" hidden="1">Checks_BO!$B$7</definedName>
    <definedName name="HL_TOC_4" hidden="1">Checks_BO!$B$25</definedName>
    <definedName name="HL_TOC_5" hidden="1">Checks_BO!$B$41</definedName>
    <definedName name="Hundred">TS_LU!$D$102</definedName>
    <definedName name="LU_Data_Term_Basis">TS_LU!$D$71:$D$72</definedName>
    <definedName name="LU_Denom">TS_LU!$D$63:$D$66</definedName>
    <definedName name="LU_Mth_Days">TS_LU!$D$12:$D$42</definedName>
    <definedName name="LU_Mth_Names">TS_LU!$D$47:$D$58</definedName>
    <definedName name="LU_Period_Type_Names">TS_LU!$D$85:$D$88</definedName>
    <definedName name="LU_Periodicity">TS_LU!$D$77:$D$80</definedName>
    <definedName name="LU_Periods">Multi_Stack_Waterfall_LU!$D$12:$D$19</definedName>
    <definedName name="LU_Pers_In_Yr">TS_LU!$D$93:$D$96</definedName>
    <definedName name="Million">TS_LU!$D$104</definedName>
    <definedName name="Millions">TS_LU!$D$64</definedName>
    <definedName name="Model_Name">Cover!$C$10</definedName>
    <definedName name="Mth_Name">TS_LU!$D$88</definedName>
    <definedName name="Mthly">TS_LU!$D$80</definedName>
    <definedName name="Mths_In_Yr">TS_LU!$D$96</definedName>
    <definedName name="_xlnm.Print_Area" localSheetId="8">Appendices_SC!$B$1:$N$30</definedName>
    <definedName name="_xlnm.Print_Area" localSheetId="2">Assumptions_SC!$B$1:$N$30</definedName>
    <definedName name="_xlnm.Print_Area" localSheetId="13">Checks_BO!$B$1:$M$54</definedName>
    <definedName name="_xlnm.Print_Area" localSheetId="12">Checks_SSC!$B$1:$N$30</definedName>
    <definedName name="_xlnm.Print_Area" localSheetId="1">Contents!$B$1:$Q$22</definedName>
    <definedName name="_xlnm.Print_Area" localSheetId="4">Costs_TA!$B$1:$Q$33</definedName>
    <definedName name="_xlnm.Print_Area" localSheetId="6">Costs_TO!$B$1:$Q$32</definedName>
    <definedName name="_xlnm.Print_Area" localSheetId="0">Cover!$B$1:$N$31</definedName>
    <definedName name="_xlnm.Print_Area" localSheetId="9">Lookup_Tables_SSC!$B$1:$N$30</definedName>
    <definedName name="_xlnm.Print_Area" localSheetId="7">Multi_Stack_Waterfall_Chart_MS!$B$1:$P$61</definedName>
    <definedName name="_xlnm.Print_Area" localSheetId="11">Multi_Stack_Waterfall_LU!$B$1:$G$19</definedName>
    <definedName name="_xlnm.Print_Area" localSheetId="5">Outputs_SC!$B$1:$N$30</definedName>
    <definedName name="_xlnm.Print_Area" localSheetId="3">TS_BA!$B$1:$N$66</definedName>
    <definedName name="_xlnm.Print_Area" localSheetId="10">TS_LU!$B$1:$G$105</definedName>
    <definedName name="_xlnm.Print_Titles" localSheetId="13">Checks_BO!$1:$6</definedName>
    <definedName name="_xlnm.Print_Titles" localSheetId="1">Contents!$1:$7</definedName>
    <definedName name="_xlnm.Print_Titles" localSheetId="4">Costs_TA!$1:$15</definedName>
    <definedName name="_xlnm.Print_Titles" localSheetId="6">Costs_TO!$1:$15</definedName>
    <definedName name="_xlnm.Print_Titles" localSheetId="3">TS_BA!$1:$6</definedName>
    <definedName name="_xlnm.Print_Titles" localSheetId="10">TS_LU!$1:$8</definedName>
    <definedName name="Qtr_Name">TS_LU!$D$87</definedName>
    <definedName name="Qtrly">TS_LU!$D$79</definedName>
    <definedName name="Qtrs_In_Yr">TS_LU!$D$95</definedName>
    <definedName name="RA_TS_Ass_Actual_Per_Title" hidden="1">TS_BA!$34:$34</definedName>
    <definedName name="RA_TS_Ass_Actual_Pers" hidden="1">TS_BA!$32:$32</definedName>
    <definedName name="RA_TS_Ass_Budget_Per_Title" hidden="1">TS_BA!$35:$35</definedName>
    <definedName name="RA_TS_Ass_Budget_Pers" hidden="1">TS_BA!$33:$33</definedName>
    <definedName name="RA_TS_Ass_Core_Fin_YE" hidden="1">TS_BA!$13:$13</definedName>
    <definedName name="RA_TS_Ass_Core_Main_Ass_Hdg" hidden="1">TS_BA!$9:$9</definedName>
    <definedName name="RA_TS_Ass_Core_Main_Ass_Hdg_Spacer" hidden="1">TS_BA!$8:$8</definedName>
    <definedName name="RA_TS_Ass_Core_Main_Ass_Spacer" hidden="1">TS_BA!$10:$10</definedName>
    <definedName name="RA_TS_Ass_Core_Main_Hdg" hidden="1">TS_BA!$7:$7</definedName>
    <definedName name="RA_TS_Ass_Core_Main_Hdg_Spacer1" hidden="1">TS_BA!$5:$5</definedName>
    <definedName name="RA_TS_Ass_Core_Main_Hdg_Spacer2" hidden="1">TS_BA!$6:$6</definedName>
    <definedName name="RA_TS_Ass_Data_Ass_Spacer" hidden="1">TS_BA!$45:$45</definedName>
    <definedName name="RA_TS_Ass_Data_End_Date" hidden="1">TS_BA!$46:$46</definedName>
    <definedName name="RA_TS_Ass_Data_Final_Stub" hidden="1">TS_BA!$49:$49</definedName>
    <definedName name="RA_TS_Ass_Data_Full_Pers" hidden="1">TS_BA!$48:$48</definedName>
    <definedName name="RA_TS_Ass_Data_Hdg" hidden="1">TS_BA!$44:$44</definedName>
    <definedName name="RA_TS_Ass_Data_Hdg_Spacer" hidden="1">TS_BA!$43:$43</definedName>
    <definedName name="RA_TS_Ass_Data_Pers_Ass" hidden="1">TS_BA!$41:$41</definedName>
    <definedName name="RA_TS_Ass_Data_Proj_Ass_Spacer" hidden="1">TS_BA!$39:$39</definedName>
    <definedName name="RA_TS_Ass_Data_Proj_Hdg" hidden="1">TS_BA!$38:$38</definedName>
    <definedName name="RA_TS_Ass_Data_Proj_Hdg_Spacer" hidden="1">TS_BA!$37:$37</definedName>
    <definedName name="RA_TS_Ass_Data_Term_Basis" hidden="1">TS_BA!$40:$40</definedName>
    <definedName name="RA_TS_Ass_Data_Total_Pers" hidden="1">TS_BA!$47:$47</definedName>
    <definedName name="RA_TS_Ass_Denom" hidden="1">TS_BA!$26:$26</definedName>
    <definedName name="RA_TS_Ass_Denom_Label" hidden="1">TS_BA!$27:$27</definedName>
    <definedName name="RA_TS_Ass_Fcast_Per_Title" hidden="1">TS_BA!$36:$36</definedName>
    <definedName name="RA_TS_Ass_Hist_Fcast_Ass_Spacer" hidden="1">TS_BA!$30:$30</definedName>
    <definedName name="RA_TS_Ass_Hist_Fcast_Hdg" hidden="1">TS_BA!$29:$29</definedName>
    <definedName name="RA_TS_Ass_Hist_Fcast_Hdg_Spacer" hidden="1">TS_BA!$28:$28</definedName>
    <definedName name="RA_TS_Ass_Mth_End" hidden="1">TS_BA!$18:$18</definedName>
    <definedName name="RA_TS_Ass_Mths_In_Per" hidden="1">TS_BA!$22:$22</definedName>
    <definedName name="RA_TS_Ass_Note_Budget_Per" hidden="1">TS_BA!$63:$63</definedName>
    <definedName name="RA_TS_Ass_Note_Data_Proj_Timing" hidden="1">TS_BA!$64:$64</definedName>
    <definedName name="RA_TS_Ass_Note_Denom" hidden="1">TS_BA!$62:$62</definedName>
    <definedName name="RA_TS_Ass_Note_Fin_YE" hidden="1">TS_BA!$61:$61</definedName>
    <definedName name="RA_TS_Ass_Note_Inactive_Cols_Treat" hidden="1">TS_BA!$65:$65</definedName>
    <definedName name="RA_TS_Ass_Notes_Hdg" hidden="1">TS_BA!$60:$60</definedName>
    <definedName name="RA_TS_Ass_Notes_Hdg_Spacer" hidden="1">TS_BA!$59:$59</definedName>
    <definedName name="RA_TS_Ass_Per_1_End_Date" hidden="1">TS_BA!$25:$25</definedName>
    <definedName name="RA_TS_Ass_Per_1_FY_End_Date" hidden="1">TS_BA!$20:$20</definedName>
    <definedName name="RA_TS_Ass_Per_1_FY_Start_Date" hidden="1">TS_BA!$19:$19</definedName>
    <definedName name="RA_TS_Ass_Per_1_Number" hidden="1">TS_BA!$23:$23</definedName>
    <definedName name="RA_TS_Ass_Per_1_Start_Date" hidden="1">TS_BA!$24:$24</definedName>
    <definedName name="RA_TS_Ass_Per_Type_Name" hidden="1">TS_BA!$16:$16</definedName>
    <definedName name="RA_TS_Ass_Per_Type_Prefix" hidden="1">TS_BA!$17:$17</definedName>
    <definedName name="RA_TS_Ass_Periodicity" hidden="1">TS_BA!$12:$12</definedName>
    <definedName name="RA_TS_Ass_Pers_In_Yr" hidden="1">TS_BA!$21:$21</definedName>
    <definedName name="RA_TS_Ass_Proj_Ass_Spacer" hidden="1">TS_BA!$52:$52</definedName>
    <definedName name="RA_TS_Ass_Proj_Hdg" hidden="1">TS_BA!$51:$51</definedName>
    <definedName name="RA_TS_Ass_Proj_Hdg_Spacer" hidden="1">TS_BA!$50:$50</definedName>
    <definedName name="RA_TS_Ass_Proj_Per_1_End_Date" hidden="1">TS_BA!$58:$58</definedName>
    <definedName name="RA_TS_Ass_Proj_Per_1_FY_End_Date" hidden="1">TS_BA!$55:$55</definedName>
    <definedName name="RA_TS_Ass_Proj_Per_1_FY_Start_Date" hidden="1">TS_BA!$54:$54</definedName>
    <definedName name="RA_TS_Ass_Proj_Per_1_Number" hidden="1">TS_BA!$56:$56</definedName>
    <definedName name="RA_TS_Ass_Proj_Per_1_Start_Date" hidden="1">TS_BA!$57:$57</definedName>
    <definedName name="RA_TS_Ass_Proj_Start_Date" hidden="1">TS_BA!$53:$53</definedName>
    <definedName name="RA_TS_Ass_Proj_Start_Date_Ass" hidden="1">TS_BA!$42:$42</definedName>
    <definedName name="RA_TS_Ass_Show_Hist_Fcast_Pers" hidden="1">TS_BA!$31:$31</definedName>
    <definedName name="RA_TS_Ass_Start_Date" hidden="1">TS_BA!$14:$14</definedName>
    <definedName name="RA_TS_Ass_Std_Pers" hidden="1">TS_BA!$15:$15</definedName>
    <definedName name="RA_TS_Ass_Title" hidden="1">TS_BA!$11:$11</definedName>
    <definedName name="Semi_Annual">TS_LU!$D$78</definedName>
    <definedName name="Sens_Chks_Msg">Checks_BO!$I$32</definedName>
    <definedName name="Sens_Chks_Ttl_Areas">Checks_BO!$M$38</definedName>
    <definedName name="TBXBST" localSheetId="8" hidden="1">"|B|SC|B|"</definedName>
    <definedName name="TBXBST" localSheetId="2" hidden="1">"|B|SC|B|"</definedName>
    <definedName name="TBXBST" localSheetId="13" hidden="1">"|B|BO|B|"</definedName>
    <definedName name="TBXBST" localSheetId="12" hidden="1">"|B|SSC|B|"</definedName>
    <definedName name="TBXBST" localSheetId="1" hidden="1">"|B|Contents|B|"</definedName>
    <definedName name="TBXBST" localSheetId="4" hidden="1">"|B|TA|B||T|All|T||N|1|N||FTSCN|10|FTSCN||TSP|10|TSP|"</definedName>
    <definedName name="TBXBST" localSheetId="6" hidden="1">"|B|TO|B||T|All|T||N|1|N||FTSCN|10|FTSCN||TSP|10|TSP|"</definedName>
    <definedName name="TBXBST" localSheetId="0" hidden="1">"|B|Cover|B|"</definedName>
    <definedName name="TBXBST" localSheetId="9" hidden="1">"|B|SSC|B|"</definedName>
    <definedName name="TBXBST" localSheetId="7" hidden="1">"|B|MS|B||P|"</definedName>
    <definedName name="TBXBST" localSheetId="11" hidden="1">"|B|LU|B|"</definedName>
    <definedName name="TBXBST" localSheetId="5" hidden="1">"|B|SC|B|"</definedName>
    <definedName name="TBXBST" localSheetId="3" hidden="1">"|B|BA|B|"</definedName>
    <definedName name="TBXBST" localSheetId="10" hidden="1">"|B|LU|B|"</definedName>
    <definedName name="Ten">TS_LU!$D$101</definedName>
    <definedName name="Thousand">TS_LU!$D$103</definedName>
    <definedName name="Thousands">TS_LU!$D$65</definedName>
    <definedName name="TOC_Hdg_1" hidden="1">TS_LU!$B$7</definedName>
    <definedName name="TOC_Hdg_2" hidden="1">TS_BA!$B$7</definedName>
    <definedName name="TOC_Hdg_3" hidden="1">Checks_BO!$B$7</definedName>
    <definedName name="TOC_Hdg_4" hidden="1">Checks_BO!$B$25</definedName>
    <definedName name="TOC_Hdg_5" hidden="1">Checks_BO!$B$41</definedName>
    <definedName name="TS">TS_BA!$J$65</definedName>
    <definedName name="TS_Actual_Per_Title">TS_BA!$J$34</definedName>
    <definedName name="TS_Actual_Pers">TS_BA!$J$32</definedName>
    <definedName name="TS_Budget_Per_Title">TS_BA!$J$35</definedName>
    <definedName name="TS_Budget_Pers">TS_BA!$J$33</definedName>
    <definedName name="TS_Data_End_Date">TS_BA!$J$46</definedName>
    <definedName name="TS_Data_Final_Stub">TS_BA!$J$49</definedName>
    <definedName name="TS_Data_Full_Pers">TS_BA!$J$48</definedName>
    <definedName name="TS_Data_Pers_Ass">TS_BA!$J$41</definedName>
    <definedName name="TS_Data_Total_Pers">TS_BA!$J$47</definedName>
    <definedName name="TS_Denom_Label">TS_BA!$J$27</definedName>
    <definedName name="TS_Fcast_Per_Title">TS_BA!$J$36</definedName>
    <definedName name="TS_Mth_End">TS_BA!$J$18</definedName>
    <definedName name="TS_Mths_In_Per">TS_BA!$J$22</definedName>
    <definedName name="TS_Per_1_End_Date">TS_BA!$J$25</definedName>
    <definedName name="TS_Per_1_FY_End_Date">TS_BA!$J$20</definedName>
    <definedName name="TS_Per_1_FY_Start_Date">TS_BA!$J$19</definedName>
    <definedName name="TS_Per_1_Number">TS_BA!$J$23</definedName>
    <definedName name="TS_Per_1_Start_Date">TS_BA!$J$24</definedName>
    <definedName name="TS_Per_Type_Name">TS_BA!$J$16</definedName>
    <definedName name="TS_Per_Type_Prefix">TS_BA!$J$17</definedName>
    <definedName name="TS_Periodicity">TS_BA!$J$12</definedName>
    <definedName name="TS_Pers_In_Yr">TS_BA!$J$21</definedName>
    <definedName name="TS_Proj_Per_1_End_Date">TS_BA!$J$58</definedName>
    <definedName name="TS_Proj_Per_1_FY_End_Date">TS_BA!$J$55</definedName>
    <definedName name="TS_Proj_Per_1_FY_Start_Date">TS_BA!$J$54</definedName>
    <definedName name="TS_Proj_Per_1_Number">TS_BA!$J$56</definedName>
    <definedName name="TS_Proj_Per_1_Start_Date">TS_BA!$J$57</definedName>
    <definedName name="TS_Proj_Start_Date">TS_BA!$J$53</definedName>
    <definedName name="TS_Proj_Start_Date_Ass">TS_BA!$J$42</definedName>
    <definedName name="TS_Start_Date">TS_BA!$J$14</definedName>
    <definedName name="TS_Std_Pers">TS_BA!$J$15</definedName>
    <definedName name="TS_Title">TS_BA!$J$11</definedName>
    <definedName name="Yr_Name">TS_LU!$D$85</definedName>
    <definedName name="Yrs_In_Yr">TS_LU!$D$93</definedName>
  </definedNames>
  <calcPr calcId="125725"/>
</workbook>
</file>

<file path=xl/calcChain.xml><?xml version="1.0" encoding="utf-8"?>
<calcChain xmlns="http://schemas.openxmlformats.org/spreadsheetml/2006/main">
  <c r="I22" i="5"/>
  <c r="I21"/>
  <c r="I20"/>
  <c r="H19"/>
  <c r="F18"/>
  <c r="H17"/>
  <c r="H16"/>
  <c r="F15"/>
  <c r="D14"/>
  <c r="H13"/>
  <c r="H12"/>
  <c r="D11"/>
  <c r="H10"/>
  <c r="H9"/>
  <c r="D8"/>
  <c r="B12" i="18"/>
  <c r="B11"/>
  <c r="B7"/>
  <c r="AA12"/>
  <c r="Z12"/>
  <c r="S20"/>
  <c r="S19"/>
  <c r="S18"/>
  <c r="S17"/>
  <c r="S16"/>
  <c r="S15"/>
  <c r="S14"/>
  <c r="S13"/>
  <c r="B7" i="19"/>
  <c r="S12" i="18"/>
  <c r="AM11"/>
  <c r="AL11"/>
  <c r="M9" s="1"/>
  <c r="AK11"/>
  <c r="AJ11"/>
  <c r="K9" s="1"/>
  <c r="AI11"/>
  <c r="AH11"/>
  <c r="I9" s="1"/>
  <c r="AG11"/>
  <c r="AF11"/>
  <c r="G9" s="1"/>
  <c r="D20" i="15"/>
  <c r="C27" i="10"/>
  <c r="C18"/>
  <c r="L27" i="8"/>
  <c r="K27"/>
  <c r="J27"/>
  <c r="L26" i="10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N19"/>
  <c r="M19"/>
  <c r="L19"/>
  <c r="K19"/>
  <c r="J19"/>
  <c r="C26"/>
  <c r="C25"/>
  <c r="C24"/>
  <c r="C23"/>
  <c r="C22"/>
  <c r="C21"/>
  <c r="C20"/>
  <c r="C19"/>
  <c r="B16"/>
  <c r="C32" i="8" s="1"/>
  <c r="B16"/>
  <c r="C31" i="10" s="1"/>
  <c r="J27" l="1"/>
  <c r="J29" s="1"/>
  <c r="L27"/>
  <c r="L29" s="1"/>
  <c r="K27"/>
  <c r="K29" s="1"/>
  <c r="M27" i="8"/>
  <c r="M20" i="10"/>
  <c r="M22"/>
  <c r="M24"/>
  <c r="M26"/>
  <c r="O19"/>
  <c r="M21"/>
  <c r="M23"/>
  <c r="M25"/>
  <c r="H9" i="18"/>
  <c r="J9"/>
  <c r="L9"/>
  <c r="N9"/>
  <c r="S21"/>
  <c r="M27" i="10" l="1"/>
  <c r="M29" s="1"/>
  <c r="P19"/>
  <c r="N26"/>
  <c r="N24"/>
  <c r="N22"/>
  <c r="N25"/>
  <c r="N23"/>
  <c r="N21"/>
  <c r="N27" i="8"/>
  <c r="N20" i="10"/>
  <c r="Q12"/>
  <c r="P12"/>
  <c r="O12"/>
  <c r="N12"/>
  <c r="M12"/>
  <c r="L12"/>
  <c r="K12"/>
  <c r="J12"/>
  <c r="J8" s="1"/>
  <c r="Q12" i="8"/>
  <c r="P12"/>
  <c r="O12"/>
  <c r="N12"/>
  <c r="M12"/>
  <c r="L12"/>
  <c r="K12"/>
  <c r="J12"/>
  <c r="J8" s="1"/>
  <c r="D47" i="15"/>
  <c r="M54"/>
  <c r="I47" s="1"/>
  <c r="D31"/>
  <c r="M38"/>
  <c r="I31" s="1"/>
  <c r="D13"/>
  <c r="J27" i="7"/>
  <c r="J18"/>
  <c r="J12"/>
  <c r="D13" i="13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O20" i="10" l="1"/>
  <c r="O27" i="8"/>
  <c r="O21" i="10"/>
  <c r="O23"/>
  <c r="O25"/>
  <c r="O22"/>
  <c r="O24"/>
  <c r="O26"/>
  <c r="N27"/>
  <c r="N29" s="1"/>
  <c r="Q19"/>
  <c r="J21" i="7"/>
  <c r="Q11" i="10" s="1"/>
  <c r="M11"/>
  <c r="P6"/>
  <c r="L6"/>
  <c r="Q11" i="8"/>
  <c r="M11"/>
  <c r="P6"/>
  <c r="L6"/>
  <c r="P11" i="10"/>
  <c r="L11"/>
  <c r="O6"/>
  <c r="M6"/>
  <c r="K6"/>
  <c r="J6"/>
  <c r="B6"/>
  <c r="P11" i="8"/>
  <c r="N11"/>
  <c r="L11"/>
  <c r="Q6"/>
  <c r="O6"/>
  <c r="M6"/>
  <c r="K6"/>
  <c r="J6"/>
  <c r="B6"/>
  <c r="J22" i="7"/>
  <c r="J16"/>
  <c r="J20"/>
  <c r="I32" i="15"/>
  <c r="I48"/>
  <c r="J17" i="7"/>
  <c r="Q6" i="10" l="1"/>
  <c r="N11"/>
  <c r="J11" i="8"/>
  <c r="N6"/>
  <c r="K11"/>
  <c r="O11"/>
  <c r="J11" i="10"/>
  <c r="N6"/>
  <c r="K11"/>
  <c r="O11"/>
  <c r="O27"/>
  <c r="O29" s="1"/>
  <c r="P24"/>
  <c r="P22"/>
  <c r="P25"/>
  <c r="P23"/>
  <c r="P21"/>
  <c r="P20"/>
  <c r="P27" i="8"/>
  <c r="P26" i="10"/>
  <c r="J19" i="7"/>
  <c r="J23" s="1"/>
  <c r="Q26" i="10" l="1"/>
  <c r="Q21"/>
  <c r="Q23"/>
  <c r="Q25"/>
  <c r="Q22"/>
  <c r="Q24"/>
  <c r="P27"/>
  <c r="P29" s="1"/>
  <c r="Q20"/>
  <c r="Q27" i="8"/>
  <c r="J10"/>
  <c r="J13" s="1"/>
  <c r="M10"/>
  <c r="Q10"/>
  <c r="Q13" s="1"/>
  <c r="M10" i="10"/>
  <c r="K10" i="8"/>
  <c r="K13" s="1"/>
  <c r="O10"/>
  <c r="J10" i="10"/>
  <c r="Q10"/>
  <c r="M13" i="8"/>
  <c r="M7"/>
  <c r="D15" i="19" s="1"/>
  <c r="Q7" i="8"/>
  <c r="D19" i="19" s="1"/>
  <c r="J13" i="10"/>
  <c r="J7"/>
  <c r="M13"/>
  <c r="M7"/>
  <c r="Q13"/>
  <c r="Q7"/>
  <c r="N9" i="8"/>
  <c r="O8" s="1"/>
  <c r="N9" i="10"/>
  <c r="O8" s="1"/>
  <c r="J25" i="7"/>
  <c r="O9" i="8"/>
  <c r="P8" s="1"/>
  <c r="M9" i="10"/>
  <c r="N8" s="1"/>
  <c r="J24" i="7"/>
  <c r="L9" i="8"/>
  <c r="M8" s="1"/>
  <c r="P9"/>
  <c r="Q8" s="1"/>
  <c r="L9" i="10"/>
  <c r="M8" s="1"/>
  <c r="P9"/>
  <c r="Q8" s="1"/>
  <c r="J53" i="7"/>
  <c r="M9" i="8"/>
  <c r="N8" s="1"/>
  <c r="Q9"/>
  <c r="K9" i="10"/>
  <c r="L8" s="1"/>
  <c r="O9"/>
  <c r="P8" s="1"/>
  <c r="K9" i="8"/>
  <c r="L8" s="1"/>
  <c r="Q9" i="10"/>
  <c r="N10" i="8"/>
  <c r="N10" i="10"/>
  <c r="J7" i="8"/>
  <c r="D12" i="19" s="1"/>
  <c r="K7" i="8"/>
  <c r="D13" i="19" s="1"/>
  <c r="O13" i="8"/>
  <c r="O7"/>
  <c r="D17" i="19" s="1"/>
  <c r="K10" i="10"/>
  <c r="O10"/>
  <c r="L10" i="8"/>
  <c r="P10"/>
  <c r="L10" i="10"/>
  <c r="P10"/>
  <c r="Q27" l="1"/>
  <c r="Q29" s="1"/>
  <c r="P13"/>
  <c r="P7"/>
  <c r="L13"/>
  <c r="L7"/>
  <c r="L13" i="8"/>
  <c r="L7"/>
  <c r="D14" i="19" s="1"/>
  <c r="O13" i="10"/>
  <c r="O7"/>
  <c r="J9"/>
  <c r="K8" s="1"/>
  <c r="J9" i="8"/>
  <c r="K8" s="1"/>
  <c r="B7" i="10"/>
  <c r="B7" i="8"/>
  <c r="P13"/>
  <c r="P7"/>
  <c r="D18" i="19" s="1"/>
  <c r="K13" i="10"/>
  <c r="K7"/>
  <c r="N13"/>
  <c r="N7"/>
  <c r="N13" i="8"/>
  <c r="N7"/>
  <c r="D16" i="19" s="1"/>
  <c r="J46" i="7"/>
  <c r="J56"/>
  <c r="J55"/>
  <c r="J54" s="1"/>
  <c r="Z20" i="18" l="1"/>
  <c r="Z18"/>
  <c r="Z16"/>
  <c r="Z14"/>
  <c r="AA19"/>
  <c r="AA16"/>
  <c r="AA20"/>
  <c r="Z13"/>
  <c r="Z17"/>
  <c r="AA15"/>
  <c r="Z19"/>
  <c r="AA14"/>
  <c r="AA18"/>
  <c r="Z15"/>
  <c r="AA13"/>
  <c r="AA17"/>
  <c r="J58" i="7"/>
  <c r="J57"/>
  <c r="J47"/>
  <c r="J48" s="1"/>
  <c r="I29" i="10" l="1"/>
  <c r="K20" i="15" s="1"/>
  <c r="M20" s="1"/>
  <c r="M22" s="1"/>
  <c r="I13" s="1"/>
  <c r="G12" i="18"/>
  <c r="AF21"/>
  <c r="AC13"/>
  <c r="AK21"/>
  <c r="AC18"/>
  <c r="L12"/>
  <c r="AB18"/>
  <c r="M11"/>
  <c r="AL12"/>
  <c r="AJ12"/>
  <c r="K11"/>
  <c r="AM21"/>
  <c r="N12"/>
  <c r="AC20"/>
  <c r="AB20"/>
  <c r="M12"/>
  <c r="M13" s="1"/>
  <c r="AL21"/>
  <c r="AC19"/>
  <c r="AB19"/>
  <c r="J11"/>
  <c r="AI12"/>
  <c r="N11"/>
  <c r="AM12"/>
  <c r="K12"/>
  <c r="AB17"/>
  <c r="AJ21"/>
  <c r="AC17"/>
  <c r="I11"/>
  <c r="AH12"/>
  <c r="AG21"/>
  <c r="AC14"/>
  <c r="H12"/>
  <c r="AB14"/>
  <c r="I12"/>
  <c r="I13" s="1"/>
  <c r="AH21"/>
  <c r="AC15"/>
  <c r="AB15"/>
  <c r="AB13"/>
  <c r="AF12"/>
  <c r="G11"/>
  <c r="AN14"/>
  <c r="AI21"/>
  <c r="J12"/>
  <c r="AC16"/>
  <c r="AB16"/>
  <c r="H11"/>
  <c r="AG12"/>
  <c r="L11"/>
  <c r="AK12"/>
  <c r="J49" i="7"/>
  <c r="I14" i="15" l="1"/>
  <c r="C10" i="4" s="1"/>
  <c r="B2" i="18" s="1"/>
  <c r="J13"/>
  <c r="AN15"/>
  <c r="AN18"/>
  <c r="AN13"/>
  <c r="K13"/>
  <c r="AN17"/>
  <c r="AI16"/>
  <c r="AL16"/>
  <c r="AG16"/>
  <c r="AJ16"/>
  <c r="AM16"/>
  <c r="AH16"/>
  <c r="AK16"/>
  <c r="AF16"/>
  <c r="AF15"/>
  <c r="AJ15"/>
  <c r="AG15"/>
  <c r="AK15"/>
  <c r="AH15"/>
  <c r="AL15"/>
  <c r="AI15"/>
  <c r="AM15"/>
  <c r="AG14"/>
  <c r="AK14"/>
  <c r="AH14"/>
  <c r="AL14"/>
  <c r="AI14"/>
  <c r="AM14"/>
  <c r="AF14"/>
  <c r="AJ14"/>
  <c r="AF17"/>
  <c r="AJ17"/>
  <c r="AG17"/>
  <c r="AK17"/>
  <c r="AH17"/>
  <c r="AL17"/>
  <c r="AI17"/>
  <c r="AM17"/>
  <c r="AI19"/>
  <c r="AM19"/>
  <c r="AH19"/>
  <c r="AL19"/>
  <c r="AG19"/>
  <c r="AK19"/>
  <c r="AF19"/>
  <c r="AJ19"/>
  <c r="AH20"/>
  <c r="AG20"/>
  <c r="AK20"/>
  <c r="AM20"/>
  <c r="AF20"/>
  <c r="AI20"/>
  <c r="AJ20"/>
  <c r="AL20"/>
  <c r="AI18"/>
  <c r="AM18"/>
  <c r="AF18"/>
  <c r="AJ18"/>
  <c r="AG18"/>
  <c r="AK18"/>
  <c r="AH18"/>
  <c r="AL18"/>
  <c r="O12"/>
  <c r="G13"/>
  <c r="AN16"/>
  <c r="AN19"/>
  <c r="O11"/>
  <c r="N13"/>
  <c r="AN20"/>
  <c r="AH13"/>
  <c r="AL13"/>
  <c r="AI13"/>
  <c r="AM13"/>
  <c r="AF13"/>
  <c r="AJ13"/>
  <c r="AG13"/>
  <c r="AK13"/>
  <c r="H13"/>
  <c r="L13"/>
  <c r="C11" i="14" l="1"/>
  <c r="C11" i="9"/>
  <c r="B2" i="15"/>
  <c r="B2" i="5"/>
  <c r="C11" i="6"/>
  <c r="B2" i="7"/>
  <c r="C11" i="12"/>
  <c r="B2" i="13"/>
  <c r="B2" i="10"/>
  <c r="B2" i="19"/>
  <c r="C11" i="11"/>
  <c r="B2" i="8"/>
  <c r="O13" i="18"/>
</calcChain>
</file>

<file path=xl/comments1.xml><?xml version="1.0" encoding="utf-8"?>
<comments xmlns="http://schemas.openxmlformats.org/spreadsheetml/2006/main">
  <authors>
    <author>Michael Hutchens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2.xml><?xml version="1.0" encoding="utf-8"?>
<comments xmlns="http://schemas.openxmlformats.org/spreadsheetml/2006/main">
  <authors>
    <author>Michael Hutchens</author>
  </authors>
  <commentList>
    <comment ref="I29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sharedStrings.xml><?xml version="1.0" encoding="utf-8"?>
<sst xmlns="http://schemas.openxmlformats.org/spreadsheetml/2006/main" count="323" uniqueCount="203">
  <si>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</si>
  <si>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</si>
  <si>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</si>
  <si>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</si>
  <si>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</si>
  <si>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</si>
  <si>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</si>
  <si>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</si>
  <si>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</si>
  <si>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</si>
  <si>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</si>
  <si>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</si>
  <si>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</si>
  <si>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</si>
  <si>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</si>
  <si>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</si>
  <si>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</si>
  <si>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</si>
  <si>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</si>
  <si>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</si>
  <si>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</si>
  <si>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</si>
  <si>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</si>
  <si>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</si>
  <si>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</si>
  <si>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</si>
  <si>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</si>
  <si>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</si>
  <si>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</si>
  <si>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</si>
  <si>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</si>
  <si>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</si>
  <si>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</si>
  <si>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</si>
  <si>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</si>
  <si>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</si>
  <si>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</si>
  <si>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</si>
  <si>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</si>
  <si>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</si>
  <si>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</si>
  <si>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</si>
  <si>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</si>
  <si>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</si>
  <si>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</si>
  <si>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</si>
  <si>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</si>
  <si>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</si>
  <si>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</si>
  <si>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</si>
  <si>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</si>
  <si>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</si>
  <si>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</si>
  <si>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</si>
  <si>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</si>
  <si>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</si>
  <si>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</si>
  <si>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</si>
  <si>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</si>
  <si>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</si>
  <si>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</si>
  <si>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</si>
  <si>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</si>
  <si>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</si>
  <si>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</si>
  <si>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</si>
  <si>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</si>
  <si>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</si>
  <si>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</si>
  <si>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</si>
  <si>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</si>
  <si>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</si>
  <si>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</si>
  <si>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</si>
  <si>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</si>
  <si>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</si>
  <si>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</si>
  <si>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</si>
  <si>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</si>
  <si>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</si>
  <si>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</si>
  <si>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</si>
  <si>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</si>
  <si>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</si>
  <si>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</si>
  <si>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</si>
  <si>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</si>
  <si>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</si>
  <si>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</si>
  <si>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</si>
  <si>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</si>
  <si>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</si>
  <si>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</si>
  <si>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</si>
  <si>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</si>
  <si>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</si>
  <si>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</si>
  <si>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</si>
  <si>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</si>
  <si>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</si>
  <si>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</si>
  <si>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</si>
  <si>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</si>
  <si>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</si>
  <si>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</si>
  <si>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</si>
  <si>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</si>
  <si>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</si>
  <si>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</si>
  <si>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</si>
  <si>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</si>
  <si>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</si>
  <si>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</si>
  <si>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</si>
  <si>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</si>
  <si>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</si>
  <si>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</si>
  <si>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</si>
  <si>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</si>
  <si>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</si>
  <si>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</si>
  <si>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</si>
  <si>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</si>
  <si>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"Inactive Columns Treatment" will only be operative if macros have been included in the active workbook to manage inactive data and projections columns.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</si>
  <si>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</si>
  <si>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</si>
  <si>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</si>
  <si>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</si>
  <si>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</si>
  <si>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</si>
  <si>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</si>
  <si>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</si>
  <si>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</si>
  <si>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</si>
  <si>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</si>
  <si>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</si>
  <si>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</si>
  <si>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</si>
  <si>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</si>
  <si>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</si>
  <si>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</si>
  <si>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</si>
  <si>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</si>
  <si>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</si>
  <si>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</si>
  <si>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</si>
  <si>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</si>
  <si>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</si>
  <si>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</si>
  <si>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</si>
  <si>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</si>
  <si>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</si>
  <si>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</si>
  <si>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</si>
  <si>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</si>
  <si>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</si>
  <si>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</si>
  <si>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</si>
  <si>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</si>
  <si>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</si>
  <si>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</si>
  <si>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</si>
  <si>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Primary Developer:  BPM</t>
  </si>
  <si>
    <t>IMPORTANT NOTE:  BPM does not provide any warranties or guarantees relating to the correctness of the formulas or outputs contained in this model.</t>
  </si>
  <si>
    <t>- Provides an example of a multi-stack waterfall chart.</t>
  </si>
  <si>
    <r>
      <t xml:space="preserve">- For more examples and to learn more about bpmToolbox, go to </t>
    </r>
    <r>
      <rPr>
        <u/>
        <sz val="8"/>
        <color indexed="60"/>
        <rFont val="Tahoma"/>
        <family val="2"/>
      </rPr>
      <t>www.bestpracticemodelling.com</t>
    </r>
    <r>
      <rPr>
        <sz val="8"/>
        <color indexed="60"/>
        <rFont val="Tahoma"/>
        <family val="2"/>
      </rPr>
      <t>.</t>
    </r>
  </si>
  <si>
    <t>Contains example cost assumptions to be used as a basis for the multi-stack waterfall chart.</t>
  </si>
  <si>
    <t>Category</t>
  </si>
  <si>
    <t>Cost 1</t>
  </si>
  <si>
    <t>Cost 2</t>
  </si>
  <si>
    <t>Cost 3</t>
  </si>
  <si>
    <t>Cost 4</t>
  </si>
  <si>
    <t>Cost 5</t>
  </si>
  <si>
    <t>Cost 6</t>
  </si>
  <si>
    <t>Cost 7</t>
  </si>
  <si>
    <t>Cost 8</t>
  </si>
  <si>
    <t>Contains example cost outputs to be used as a basis for the multi-stack waterfall chart.</t>
  </si>
  <si>
    <t>Costs - Assumptions</t>
  </si>
  <si>
    <t>Costs - Outputs</t>
  </si>
  <si>
    <t>Error Check</t>
  </si>
  <si>
    <t>Total</t>
  </si>
  <si>
    <t>Yes</t>
  </si>
  <si>
    <t>Difference</t>
  </si>
  <si>
    <t>Chart Information</t>
  </si>
  <si>
    <t>Multi-Stack Waterfall Chart - Lookup Tables</t>
  </si>
  <si>
    <t>Period Lookup</t>
  </si>
  <si>
    <t>Period</t>
  </si>
  <si>
    <t>LU_Periods</t>
  </si>
  <si>
    <t>Period 1:</t>
  </si>
  <si>
    <t>Period 2:</t>
  </si>
  <si>
    <t xml:space="preserve">2010 (F) </t>
  </si>
  <si>
    <t xml:space="preserve">2011 (F) </t>
  </si>
  <si>
    <t>Absolute</t>
  </si>
  <si>
    <t>Actual</t>
  </si>
  <si>
    <t>Graphical Presentation (Multi-Stacked Waterfall Chart)</t>
  </si>
  <si>
    <t>Clear</t>
  </si>
  <si>
    <t>Output Dashboard - Multi-Stack Waterfall Chart</t>
  </si>
  <si>
    <t>Notes</t>
  </si>
  <si>
    <t>To use this example in another model, copy this sheet into the destination model and change the links (in Work In Progress Fill Color above) to the data in that model.</t>
  </si>
  <si>
    <t>Cost assumptions must be greater than or equal to zero.</t>
  </si>
  <si>
    <t>All data must be greater than or equal to zero in order to use this multi-stack waterfall chart - i.e. negative costs will cause errors within the chart.</t>
  </si>
  <si>
    <t>- This workbook has been developed using bpmToolbox 6.0 - the best practice modelling tool.</t>
  </si>
  <si>
    <r>
      <t xml:space="preserve">- </t>
    </r>
    <r>
      <rPr>
        <u/>
        <sz val="8"/>
        <color indexed="60"/>
        <rFont val="Tahoma"/>
        <family val="2"/>
      </rPr>
      <t>Subscribe to the Best Practice Modelling Network</t>
    </r>
    <r>
      <rPr>
        <sz val="8"/>
        <color indexed="60"/>
        <rFont val="Tahoma"/>
        <family val="2"/>
      </rPr>
      <t xml:space="preserve"> to be notified of new best practice example models.</t>
    </r>
  </si>
</sst>
</file>

<file path=xl/styles.xml><?xml version="1.0" encoding="utf-8"?>
<styleSheet xmlns="http://schemas.openxmlformats.org/spreadsheetml/2006/main">
  <numFmts count="12"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  <numFmt numFmtId="174" formatCode="_(#,##0._);\(#,##0\);_(&quot;-&quot;_)"/>
    <numFmt numFmtId="175" formatCode="."/>
  </numFmts>
  <fonts count="49">
    <font>
      <sz val="8"/>
      <name val="Tahoma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4"/>
      <name val="Tahoma"/>
      <family val="2"/>
      <scheme val="major"/>
    </font>
    <font>
      <b/>
      <sz val="13"/>
      <name val="Tahoma"/>
      <family val="2"/>
    </font>
    <font>
      <b/>
      <sz val="13"/>
      <name val="Tahoma"/>
      <family val="2"/>
      <scheme val="major"/>
    </font>
    <font>
      <b/>
      <sz val="12"/>
      <name val="Tahoma"/>
      <family val="2"/>
    </font>
    <font>
      <b/>
      <sz val="12"/>
      <name val="Tahoma"/>
      <family val="2"/>
      <scheme val="major"/>
    </font>
    <font>
      <b/>
      <sz val="10"/>
      <name val="Tahoma"/>
      <family val="2"/>
    </font>
    <font>
      <b/>
      <sz val="10"/>
      <name val="Tahoma"/>
      <family val="2"/>
      <scheme val="major"/>
    </font>
    <font>
      <b/>
      <sz val="9"/>
      <name val="Tahoma"/>
      <family val="2"/>
    </font>
    <font>
      <b/>
      <sz val="9"/>
      <name val="Tahoma"/>
      <family val="2"/>
      <scheme val="maj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name val="Tahoma"/>
      <family val="2"/>
      <scheme val="minor"/>
    </font>
    <font>
      <b/>
      <sz val="8"/>
      <name val="Tahoma"/>
      <family val="2"/>
      <scheme val="minor"/>
    </font>
    <font>
      <b/>
      <u/>
      <sz val="8"/>
      <color indexed="56"/>
      <name val="Tahoma"/>
      <family val="2"/>
    </font>
    <font>
      <b/>
      <u/>
      <sz val="8"/>
      <color indexed="56"/>
      <name val="Tahoma"/>
      <family val="2"/>
      <scheme val="minor"/>
    </font>
    <font>
      <b/>
      <sz val="10"/>
      <color indexed="56"/>
      <name val="Wingdings"/>
      <charset val="2"/>
    </font>
    <font>
      <b/>
      <u/>
      <sz val="10"/>
      <color indexed="56"/>
      <name val="Tahoma"/>
      <family val="2"/>
    </font>
    <font>
      <b/>
      <u/>
      <sz val="10"/>
      <color indexed="56"/>
      <name val="Tahoma"/>
      <family val="2"/>
      <scheme val="minor"/>
    </font>
    <font>
      <b/>
      <u/>
      <sz val="9"/>
      <color indexed="56"/>
      <name val="Tahoma"/>
      <family val="2"/>
    </font>
    <font>
      <b/>
      <u/>
      <sz val="9"/>
      <color indexed="56"/>
      <name val="Tahoma"/>
      <family val="2"/>
      <scheme val="minor"/>
    </font>
    <font>
      <sz val="8"/>
      <color indexed="56"/>
      <name val="Tahoma"/>
      <family val="2"/>
    </font>
    <font>
      <sz val="8"/>
      <color indexed="56"/>
      <name val="Tahoma"/>
      <family val="2"/>
      <scheme val="minor"/>
    </font>
    <font>
      <b/>
      <sz val="14"/>
      <color indexed="60"/>
      <name val="Tahoma"/>
      <family val="2"/>
      <scheme val="major"/>
    </font>
    <font>
      <b/>
      <sz val="8"/>
      <color indexed="60"/>
      <name val="Tahoma"/>
      <family val="2"/>
      <scheme val="major"/>
    </font>
    <font>
      <sz val="8"/>
      <color indexed="60"/>
      <name val="Tahoma"/>
      <family val="2"/>
      <scheme val="major"/>
    </font>
    <font>
      <u/>
      <sz val="8"/>
      <color theme="10"/>
      <name val="Tahoma"/>
      <family val="2"/>
    </font>
    <font>
      <b/>
      <sz val="10"/>
      <color indexed="60"/>
      <name val="Tahoma"/>
      <family val="2"/>
      <scheme val="major"/>
    </font>
    <font>
      <b/>
      <sz val="13"/>
      <color indexed="60"/>
      <name val="Tahoma"/>
      <family val="2"/>
      <scheme val="major"/>
    </font>
    <font>
      <b/>
      <sz val="9"/>
      <color indexed="60"/>
      <name val="Tahoma"/>
      <family val="2"/>
      <scheme val="major"/>
    </font>
    <font>
      <b/>
      <sz val="8"/>
      <color indexed="60"/>
      <name val="Tahoma"/>
      <family val="2"/>
      <scheme val="minor"/>
    </font>
    <font>
      <sz val="8"/>
      <color indexed="60"/>
      <name val="Tahoma"/>
      <family val="2"/>
      <scheme val="minor"/>
    </font>
    <font>
      <b/>
      <sz val="9"/>
      <color indexed="81"/>
      <name val="Tahoma"/>
      <family val="2"/>
    </font>
    <font>
      <sz val="8"/>
      <color indexed="18"/>
      <name val="Tahoma"/>
      <family val="2"/>
      <scheme val="minor"/>
    </font>
    <font>
      <sz val="8"/>
      <color indexed="59"/>
      <name val="Tahoma"/>
      <family val="2"/>
      <scheme val="major"/>
    </font>
    <font>
      <sz val="8"/>
      <color indexed="59"/>
      <name val="Tahoma"/>
      <family val="2"/>
      <scheme val="minor"/>
    </font>
    <font>
      <sz val="8"/>
      <color rgb="FFFFFFFF"/>
      <name val="Tahoma"/>
      <family val="2"/>
      <scheme val="minor"/>
    </font>
    <font>
      <b/>
      <sz val="8"/>
      <color indexed="59"/>
      <name val="Tahoma"/>
      <family val="2"/>
      <scheme val="minor"/>
    </font>
    <font>
      <b/>
      <sz val="8"/>
      <color indexed="59"/>
      <name val="Tahoma"/>
      <family val="2"/>
      <scheme val="major"/>
    </font>
    <font>
      <b/>
      <sz val="12"/>
      <color indexed="59"/>
      <name val="Tahoma"/>
      <family val="2"/>
      <scheme val="major"/>
    </font>
    <font>
      <b/>
      <sz val="9"/>
      <color indexed="58"/>
      <name val="Tahoma"/>
      <family val="2"/>
    </font>
    <font>
      <sz val="8"/>
      <color indexed="60"/>
      <name val="Tahoma"/>
      <family val="2"/>
    </font>
    <font>
      <u/>
      <sz val="8"/>
      <color indexed="60"/>
      <name val="Tahoma"/>
      <family val="2"/>
    </font>
    <font>
      <sz val="9"/>
      <color indexed="81"/>
      <name val="Tahoma"/>
      <family val="2"/>
    </font>
    <font>
      <b/>
      <sz val="9"/>
      <color indexed="60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/>
      <bottom/>
      <diagonal/>
    </border>
    <border>
      <left/>
      <right style="medium">
        <color indexed="58"/>
      </right>
      <top/>
      <bottom/>
      <diagonal/>
    </border>
    <border>
      <left style="medium">
        <color indexed="58"/>
      </left>
      <right/>
      <top/>
      <bottom style="medium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 style="medium">
        <color indexed="58"/>
      </right>
      <top/>
      <bottom style="medium">
        <color indexed="5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58">
    <xf numFmtId="0" fontId="0" fillId="0" borderId="0" applyFill="0" applyBorder="0">
      <alignment vertical="center"/>
    </xf>
    <xf numFmtId="0" fontId="4" fillId="0" borderId="0" applyFill="0" applyBorder="0">
      <alignment vertical="center"/>
    </xf>
    <xf numFmtId="0" fontId="6" fillId="0" borderId="0" applyFill="0" applyBorder="0">
      <alignment vertical="center"/>
    </xf>
    <xf numFmtId="0" fontId="8" fillId="0" borderId="0" applyFill="0" applyBorder="0">
      <alignment vertical="center"/>
    </xf>
    <xf numFmtId="0" fontId="10" fillId="0" borderId="0" applyFill="0" applyBorder="0">
      <alignment vertical="center"/>
    </xf>
    <xf numFmtId="0" fontId="12" fillId="0" borderId="0" applyFill="0" applyBorder="0">
      <alignment vertical="center"/>
    </xf>
    <xf numFmtId="0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4" fillId="0" borderId="0" applyFill="0" applyBorder="0">
      <alignment vertical="center"/>
      <protection locked="0"/>
    </xf>
    <xf numFmtId="0" fontId="15" fillId="0" borderId="3">
      <alignment vertical="center"/>
      <protection locked="0"/>
    </xf>
    <xf numFmtId="164" fontId="15" fillId="0" borderId="3">
      <alignment vertical="center"/>
      <protection locked="0"/>
    </xf>
    <xf numFmtId="165" fontId="15" fillId="0" borderId="3">
      <alignment vertical="center"/>
      <protection locked="0"/>
    </xf>
    <xf numFmtId="166" fontId="15" fillId="0" borderId="3">
      <alignment vertical="center"/>
      <protection locked="0"/>
    </xf>
    <xf numFmtId="167" fontId="15" fillId="0" borderId="3">
      <alignment vertical="center"/>
      <protection locked="0"/>
    </xf>
    <xf numFmtId="168" fontId="15" fillId="0" borderId="3">
      <alignment vertical="center"/>
      <protection locked="0"/>
    </xf>
    <xf numFmtId="169" fontId="15" fillId="0" borderId="3">
      <alignment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4" fontId="15" fillId="0" borderId="0" applyFill="0" applyBorder="0">
      <alignment vertical="center"/>
    </xf>
    <xf numFmtId="165" fontId="15" fillId="0" borderId="0" applyFill="0" applyBorder="0">
      <alignment vertical="center"/>
    </xf>
    <xf numFmtId="166" fontId="15" fillId="0" borderId="0" applyFill="0" applyBorder="0">
      <alignment vertical="center"/>
    </xf>
    <xf numFmtId="167" fontId="15" fillId="0" borderId="0" applyFill="0" applyBorder="0">
      <alignment vertical="center"/>
    </xf>
    <xf numFmtId="168" fontId="15" fillId="0" borderId="0" applyFill="0" applyBorder="0">
      <alignment vertical="center"/>
    </xf>
    <xf numFmtId="169" fontId="15" fillId="0" borderId="0" applyFill="0" applyBorder="0">
      <alignment vertical="center"/>
    </xf>
    <xf numFmtId="0" fontId="16" fillId="0" borderId="0" applyFill="0" applyBorder="0">
      <alignment vertical="center"/>
    </xf>
    <xf numFmtId="0" fontId="16" fillId="0" borderId="6" applyFill="0">
      <alignment horizontal="center" vertical="center"/>
    </xf>
    <xf numFmtId="170" fontId="15" fillId="0" borderId="6" applyFill="0">
      <alignment horizontal="center" vertical="center"/>
    </xf>
    <xf numFmtId="0" fontId="15" fillId="0" borderId="6" applyFill="0">
      <alignment horizontal="center" vertical="center"/>
    </xf>
    <xf numFmtId="0" fontId="18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1" fillId="0" borderId="0" applyFill="0" applyBorder="0">
      <alignment vertical="center"/>
    </xf>
    <xf numFmtId="0" fontId="23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3" fillId="0" borderId="0" applyFill="0" applyBorder="0">
      <alignment vertical="center"/>
    </xf>
    <xf numFmtId="0" fontId="5" fillId="0" borderId="0" applyFill="0" applyBorder="0">
      <alignment vertical="center"/>
    </xf>
    <xf numFmtId="0" fontId="7" fillId="0" borderId="0" applyFill="0" applyBorder="0">
      <alignment vertical="center"/>
    </xf>
    <xf numFmtId="0" fontId="9" fillId="0" borderId="0" applyFill="0" applyBorder="0">
      <alignment vertical="center"/>
    </xf>
    <xf numFmtId="0" fontId="11" fillId="0" borderId="0" applyFill="0" applyBorder="0">
      <alignment vertical="center"/>
    </xf>
    <xf numFmtId="0" fontId="2" fillId="0" borderId="0" applyFill="0" applyBorder="0">
      <alignment vertical="center"/>
    </xf>
    <xf numFmtId="0" fontId="1" fillId="0" borderId="0" applyFill="0" applyBorder="0">
      <alignment vertical="center"/>
    </xf>
    <xf numFmtId="0" fontId="1" fillId="0" borderId="0" applyFill="0" applyBorder="0">
      <alignment vertical="center"/>
      <protection locked="0"/>
    </xf>
    <xf numFmtId="166" fontId="1" fillId="0" borderId="0" applyFill="0" applyBorder="0">
      <alignment vertical="center"/>
    </xf>
    <xf numFmtId="167" fontId="1" fillId="0" borderId="0" applyFill="0" applyBorder="0">
      <alignment vertical="center"/>
    </xf>
    <xf numFmtId="168" fontId="1" fillId="0" borderId="0" applyFill="0" applyBorder="0">
      <alignment vertical="center"/>
    </xf>
    <xf numFmtId="169" fontId="1" fillId="0" borderId="0" applyFill="0" applyBorder="0">
      <alignment vertical="center"/>
    </xf>
    <xf numFmtId="164" fontId="1" fillId="0" borderId="0" applyFill="0" applyBorder="0">
      <alignment vertical="center"/>
    </xf>
    <xf numFmtId="165" fontId="1" fillId="0" borderId="0" applyFill="0" applyBorder="0">
      <alignment vertical="center"/>
    </xf>
    <xf numFmtId="0" fontId="2" fillId="0" borderId="0" applyFill="0" applyBorder="0">
      <alignment vertical="center"/>
    </xf>
    <xf numFmtId="0" fontId="17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0" fillId="0" borderId="0" applyFill="0" applyBorder="0">
      <alignment vertical="center"/>
    </xf>
    <xf numFmtId="0" fontId="22" fillId="0" borderId="0" applyFill="0" applyBorder="0">
      <alignment vertical="center"/>
    </xf>
    <xf numFmtId="0" fontId="24" fillId="0" borderId="0" applyFill="0" applyBorder="0">
      <alignment vertical="center"/>
    </xf>
    <xf numFmtId="0" fontId="24" fillId="0" borderId="0" applyFill="0" applyBorder="0">
      <alignment vertical="center"/>
    </xf>
    <xf numFmtId="0" fontId="1" fillId="0" borderId="0" applyFill="0" applyBorder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>
      <alignment vertical="center"/>
    </xf>
    <xf numFmtId="0" fontId="26" fillId="0" borderId="0" xfId="1" applyFont="1">
      <alignment vertical="center"/>
    </xf>
    <xf numFmtId="0" fontId="27" fillId="0" borderId="0" xfId="6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29" fillId="0" borderId="0" xfId="57" applyAlignment="1" applyProtection="1">
      <alignment vertical="center"/>
    </xf>
    <xf numFmtId="0" fontId="18" fillId="0" borderId="0" xfId="27">
      <alignment vertical="center"/>
    </xf>
    <xf numFmtId="0" fontId="18" fillId="0" borderId="0" xfId="27">
      <alignment vertical="center"/>
    </xf>
    <xf numFmtId="0" fontId="8" fillId="0" borderId="0" xfId="3" applyFont="1">
      <alignment vertical="center"/>
    </xf>
    <xf numFmtId="0" fontId="19" fillId="0" borderId="0" xfId="28">
      <alignment horizontal="center" vertical="center"/>
    </xf>
    <xf numFmtId="0" fontId="30" fillId="0" borderId="0" xfId="4" applyFont="1" applyAlignment="1">
      <alignment horizontal="left" vertical="center"/>
    </xf>
    <xf numFmtId="0" fontId="19" fillId="0" borderId="0" xfId="28" applyAlignment="1">
      <alignment horizontal="right" vertical="center"/>
    </xf>
    <xf numFmtId="0" fontId="19" fillId="0" borderId="0" xfId="28" applyAlignment="1">
      <alignment horizontal="left" vertical="center"/>
    </xf>
    <xf numFmtId="0" fontId="31" fillId="0" borderId="0" xfId="2" applyFont="1">
      <alignment vertical="center"/>
    </xf>
    <xf numFmtId="0" fontId="0" fillId="2" borderId="0" xfId="0" applyFill="1">
      <alignment vertical="center"/>
    </xf>
    <xf numFmtId="0" fontId="8" fillId="2" borderId="0" xfId="3" applyFont="1" applyFill="1">
      <alignment vertical="center"/>
    </xf>
    <xf numFmtId="0" fontId="26" fillId="2" borderId="0" xfId="1" applyFont="1" applyFill="1">
      <alignment vertical="center"/>
    </xf>
    <xf numFmtId="0" fontId="29" fillId="2" borderId="0" xfId="57" applyFill="1" applyAlignment="1" applyProtection="1">
      <alignment vertical="center"/>
    </xf>
    <xf numFmtId="0" fontId="18" fillId="2" borderId="0" xfId="27" applyFill="1">
      <alignment vertical="center"/>
    </xf>
    <xf numFmtId="0" fontId="19" fillId="2" borderId="0" xfId="28" applyFill="1">
      <alignment horizontal="center" vertical="center"/>
    </xf>
    <xf numFmtId="0" fontId="19" fillId="2" borderId="0" xfId="28" applyFill="1" applyAlignment="1">
      <alignment horizontal="right" vertical="center"/>
    </xf>
    <xf numFmtId="0" fontId="19" fillId="2" borderId="0" xfId="28" applyFill="1" applyAlignment="1">
      <alignment horizontal="left" vertical="center"/>
    </xf>
    <xf numFmtId="0" fontId="32" fillId="0" borderId="0" xfId="5" applyFont="1" applyAlignment="1">
      <alignment horizontal="left" vertical="center"/>
    </xf>
    <xf numFmtId="0" fontId="33" fillId="0" borderId="6" xfId="24" applyFont="1" applyAlignment="1">
      <alignment horizontal="center" vertical="center"/>
    </xf>
    <xf numFmtId="0" fontId="34" fillId="0" borderId="6" xfId="26" applyFont="1" applyAlignment="1">
      <alignment horizontal="center" vertical="center"/>
    </xf>
    <xf numFmtId="171" fontId="34" fillId="0" borderId="6" xfId="25" applyNumberFormat="1" applyFont="1" applyAlignment="1">
      <alignment horizontal="center" vertical="center"/>
    </xf>
    <xf numFmtId="171" fontId="15" fillId="0" borderId="6" xfId="25" applyNumberFormat="1" applyFont="1" applyAlignment="1">
      <alignment horizontal="center" vertical="center"/>
    </xf>
    <xf numFmtId="0" fontId="30" fillId="2" borderId="0" xfId="4" applyFont="1" applyFill="1" applyAlignment="1">
      <alignment horizontal="left" vertical="center"/>
    </xf>
    <xf numFmtId="0" fontId="32" fillId="2" borderId="0" xfId="5" applyFont="1" applyFill="1" applyAlignment="1">
      <alignment horizontal="left" vertical="center"/>
    </xf>
    <xf numFmtId="0" fontId="28" fillId="2" borderId="0" xfId="7" applyFont="1" applyFill="1" applyAlignment="1">
      <alignment horizontal="left" vertical="center"/>
    </xf>
    <xf numFmtId="0" fontId="27" fillId="2" borderId="0" xfId="6" applyFont="1" applyFill="1" applyAlignment="1">
      <alignment horizontal="left" vertical="center"/>
    </xf>
    <xf numFmtId="0" fontId="28" fillId="2" borderId="0" xfId="7" quotePrefix="1" applyFont="1" applyFill="1" applyAlignment="1">
      <alignment horizontal="right" vertical="center"/>
    </xf>
    <xf numFmtId="0" fontId="28" fillId="2" borderId="0" xfId="7" quotePrefix="1" applyFont="1" applyFill="1" applyAlignment="1">
      <alignment horizontal="left" vertical="center"/>
    </xf>
    <xf numFmtId="0" fontId="36" fillId="2" borderId="0" xfId="16" applyFont="1" applyFill="1" applyAlignment="1">
      <alignment horizontal="center" vertical="center"/>
      <protection locked="0"/>
    </xf>
    <xf numFmtId="0" fontId="34" fillId="0" borderId="0" xfId="16" applyFont="1" applyAlignment="1">
      <alignment horizontal="center" vertical="center"/>
      <protection locked="0"/>
    </xf>
    <xf numFmtId="0" fontId="39" fillId="0" borderId="0" xfId="16" applyFont="1" applyAlignment="1">
      <alignment horizontal="center" vertical="center"/>
      <protection locked="0"/>
    </xf>
    <xf numFmtId="0" fontId="27" fillId="0" borderId="10" xfId="6" applyFont="1" applyBorder="1" applyAlignment="1">
      <alignment horizontal="left" vertical="center"/>
    </xf>
    <xf numFmtId="0" fontId="0" fillId="0" borderId="10" xfId="0" applyBorder="1">
      <alignment vertical="center"/>
    </xf>
    <xf numFmtId="0" fontId="27" fillId="0" borderId="10" xfId="6" applyFont="1" applyBorder="1" applyAlignment="1">
      <alignment horizontal="center" vertical="center"/>
    </xf>
    <xf numFmtId="171" fontId="38" fillId="0" borderId="0" xfId="19" applyNumberFormat="1" applyFont="1" applyAlignment="1">
      <alignment horizontal="center" vertical="center"/>
    </xf>
    <xf numFmtId="171" fontId="40" fillId="0" borderId="6" xfId="19" applyNumberFormat="1" applyFont="1" applyBorder="1" applyAlignment="1">
      <alignment horizontal="center" vertical="center"/>
    </xf>
    <xf numFmtId="0" fontId="13" fillId="0" borderId="0" xfId="6" applyFont="1" applyAlignment="1">
      <alignment horizontal="left" vertical="center"/>
    </xf>
    <xf numFmtId="171" fontId="15" fillId="0" borderId="0" xfId="19" applyNumberFormat="1" applyFont="1" applyAlignment="1">
      <alignment horizontal="center" vertical="center"/>
    </xf>
    <xf numFmtId="171" fontId="16" fillId="0" borderId="5" xfId="19" applyNumberFormat="1" applyFont="1" applyBorder="1" applyAlignment="1">
      <alignment horizontal="center" vertical="center"/>
    </xf>
    <xf numFmtId="171" fontId="27" fillId="0" borderId="0" xfId="6" applyNumberFormat="1" applyFont="1" applyAlignment="1">
      <alignment horizontal="left" vertical="center"/>
    </xf>
    <xf numFmtId="171" fontId="41" fillId="0" borderId="11" xfId="7" applyNumberFormat="1" applyFont="1" applyBorder="1" applyAlignment="1">
      <alignment horizontal="left" vertical="center"/>
    </xf>
    <xf numFmtId="0" fontId="42" fillId="0" borderId="0" xfId="3" applyFont="1">
      <alignment vertical="center"/>
    </xf>
    <xf numFmtId="0" fontId="40" fillId="2" borderId="0" xfId="23" applyFont="1" applyFill="1" applyAlignment="1">
      <alignment horizontal="left" vertical="center"/>
    </xf>
    <xf numFmtId="0" fontId="40" fillId="2" borderId="0" xfId="23" applyFont="1" applyFill="1" applyAlignment="1">
      <alignment horizontal="right" vertical="center"/>
    </xf>
    <xf numFmtId="165" fontId="15" fillId="2" borderId="0" xfId="18" applyFont="1" applyFill="1" applyAlignment="1">
      <alignment horizontal="right" vertical="center"/>
    </xf>
    <xf numFmtId="164" fontId="38" fillId="2" borderId="0" xfId="17" applyFont="1" applyFill="1" applyAlignment="1">
      <alignment horizontal="right" vertical="center"/>
    </xf>
    <xf numFmtId="0" fontId="37" fillId="2" borderId="0" xfId="7" applyFont="1" applyFill="1" applyAlignment="1">
      <alignment horizontal="right" vertical="center"/>
    </xf>
    <xf numFmtId="171" fontId="15" fillId="2" borderId="0" xfId="19" applyNumberFormat="1" applyFont="1" applyFill="1" applyAlignment="1">
      <alignment horizontal="right" vertical="center"/>
    </xf>
    <xf numFmtId="0" fontId="40" fillId="2" borderId="10" xfId="23" applyFont="1" applyFill="1" applyBorder="1" applyAlignment="1">
      <alignment horizontal="left" vertical="center"/>
    </xf>
    <xf numFmtId="0" fontId="0" fillId="2" borderId="10" xfId="0" applyFill="1" applyBorder="1">
      <alignment vertical="center"/>
    </xf>
    <xf numFmtId="0" fontId="40" fillId="2" borderId="10" xfId="23" applyFont="1" applyFill="1" applyBorder="1" applyAlignment="1">
      <alignment horizontal="right" vertical="center"/>
    </xf>
    <xf numFmtId="0" fontId="28" fillId="2" borderId="10" xfId="7" applyFont="1" applyFill="1" applyBorder="1" applyAlignment="1">
      <alignment horizontal="left" vertical="center"/>
    </xf>
    <xf numFmtId="166" fontId="38" fillId="2" borderId="10" xfId="19" applyFont="1" applyFill="1" applyBorder="1" applyAlignment="1">
      <alignment horizontal="right" vertical="center"/>
    </xf>
    <xf numFmtId="0" fontId="40" fillId="0" borderId="0" xfId="23" applyFont="1" applyAlignment="1">
      <alignment horizontal="left" vertical="center"/>
    </xf>
    <xf numFmtId="0" fontId="40" fillId="0" borderId="0" xfId="23" applyFont="1" applyAlignment="1">
      <alignment horizontal="right" vertical="center"/>
    </xf>
    <xf numFmtId="165" fontId="15" fillId="0" borderId="0" xfId="18" applyFont="1" applyAlignment="1">
      <alignment horizontal="right" vertical="center"/>
    </xf>
    <xf numFmtId="164" fontId="38" fillId="0" borderId="0" xfId="17" applyFont="1" applyAlignment="1">
      <alignment horizontal="right" vertical="center"/>
    </xf>
    <xf numFmtId="0" fontId="37" fillId="0" borderId="0" xfId="7" applyFont="1" applyAlignment="1">
      <alignment horizontal="right" vertical="center"/>
    </xf>
    <xf numFmtId="171" fontId="15" fillId="0" borderId="0" xfId="19" applyNumberFormat="1" applyFont="1" applyAlignment="1">
      <alignment horizontal="right" vertical="center"/>
    </xf>
    <xf numFmtId="0" fontId="40" fillId="0" borderId="10" xfId="23" applyFont="1" applyBorder="1" applyAlignment="1">
      <alignment horizontal="left" vertical="center"/>
    </xf>
    <xf numFmtId="0" fontId="40" fillId="0" borderId="10" xfId="23" applyFont="1" applyBorder="1" applyAlignment="1">
      <alignment horizontal="right" vertical="center"/>
    </xf>
    <xf numFmtId="0" fontId="28" fillId="0" borderId="10" xfId="7" applyFont="1" applyBorder="1" applyAlignment="1">
      <alignment horizontal="left" vertical="center"/>
    </xf>
    <xf numFmtId="166" fontId="38" fillId="0" borderId="10" xfId="19" applyFont="1" applyBorder="1" applyAlignment="1">
      <alignment horizontal="right" vertical="center"/>
    </xf>
    <xf numFmtId="0" fontId="19" fillId="0" borderId="0" xfId="28" applyBorder="1">
      <alignment horizontal="center" vertical="center"/>
    </xf>
    <xf numFmtId="0" fontId="30" fillId="0" borderId="0" xfId="4" applyFont="1" applyBorder="1" applyAlignment="1">
      <alignment horizontal="left" vertical="center"/>
    </xf>
    <xf numFmtId="0" fontId="0" fillId="0" borderId="0" xfId="0" applyBorder="1">
      <alignment vertical="center"/>
    </xf>
    <xf numFmtId="0" fontId="25" fillId="0" borderId="0" xfId="33" applyFont="1" applyAlignment="1">
      <alignment horizontal="center" vertical="center"/>
    </xf>
    <xf numFmtId="0" fontId="19" fillId="2" borderId="0" xfId="29" applyFill="1" applyAlignment="1">
      <alignment horizontal="left" vertical="center"/>
    </xf>
    <xf numFmtId="0" fontId="19" fillId="0" borderId="0" xfId="29" applyAlignment="1">
      <alignment horizontal="left" vertical="center"/>
    </xf>
    <xf numFmtId="0" fontId="28" fillId="0" borderId="0" xfId="7" applyFont="1">
      <alignment vertical="center"/>
    </xf>
    <xf numFmtId="0" fontId="28" fillId="0" borderId="0" xfId="7" quotePrefix="1" applyFont="1">
      <alignment vertical="center"/>
    </xf>
    <xf numFmtId="0" fontId="1" fillId="0" borderId="0" xfId="7" applyFont="1">
      <alignment vertical="center"/>
    </xf>
    <xf numFmtId="0" fontId="10" fillId="2" borderId="0" xfId="4" applyFont="1" applyFill="1">
      <alignment vertical="center"/>
    </xf>
    <xf numFmtId="0" fontId="27" fillId="2" borderId="0" xfId="6" applyFont="1" applyFill="1">
      <alignment vertical="center"/>
    </xf>
    <xf numFmtId="166" fontId="34" fillId="0" borderId="3" xfId="12" applyFont="1">
      <alignment vertical="center"/>
      <protection locked="0"/>
    </xf>
    <xf numFmtId="0" fontId="10" fillId="0" borderId="0" xfId="4" applyFont="1">
      <alignment vertical="center"/>
    </xf>
    <xf numFmtId="0" fontId="13" fillId="0" borderId="0" xfId="6" applyFont="1">
      <alignment vertical="center"/>
    </xf>
    <xf numFmtId="0" fontId="14" fillId="0" borderId="0" xfId="7" applyFont="1">
      <alignment vertical="center"/>
    </xf>
    <xf numFmtId="166" fontId="15" fillId="0" borderId="0" xfId="19" applyFont="1">
      <alignment vertical="center"/>
    </xf>
    <xf numFmtId="166" fontId="34" fillId="0" borderId="2" xfId="12" applyFont="1" applyBorder="1">
      <alignment vertical="center"/>
      <protection locked="0"/>
    </xf>
    <xf numFmtId="166" fontId="16" fillId="2" borderId="21" xfId="19" applyFont="1" applyFill="1" applyBorder="1">
      <alignment vertical="center"/>
    </xf>
    <xf numFmtId="166" fontId="16" fillId="0" borderId="21" xfId="19" applyFont="1" applyBorder="1">
      <alignment vertical="center"/>
    </xf>
    <xf numFmtId="171" fontId="15" fillId="0" borderId="0" xfId="19" applyNumberFormat="1" applyFont="1">
      <alignment vertical="center"/>
    </xf>
    <xf numFmtId="173" fontId="16" fillId="0" borderId="22" xfId="19" applyNumberFormat="1" applyFont="1" applyBorder="1" applyAlignment="1">
      <alignment horizontal="right" vertical="center"/>
    </xf>
    <xf numFmtId="0" fontId="27" fillId="0" borderId="0" xfId="6" applyFont="1" applyBorder="1" applyAlignment="1">
      <alignment horizontal="left" vertical="center"/>
    </xf>
    <xf numFmtId="0" fontId="27" fillId="0" borderId="0" xfId="6" applyFont="1" applyBorder="1" applyAlignment="1">
      <alignment horizontal="center" vertical="center"/>
    </xf>
    <xf numFmtId="0" fontId="1" fillId="0" borderId="0" xfId="56">
      <alignment vertical="center"/>
    </xf>
    <xf numFmtId="0" fontId="7" fillId="0" borderId="0" xfId="36">
      <alignment vertical="center"/>
    </xf>
    <xf numFmtId="0" fontId="3" fillId="0" borderId="0" xfId="34">
      <alignment vertical="center"/>
    </xf>
    <xf numFmtId="0" fontId="17" fillId="0" borderId="0" xfId="49">
      <alignment vertical="center"/>
    </xf>
    <xf numFmtId="0" fontId="19" fillId="0" borderId="0" xfId="50">
      <alignment horizontal="center" vertical="center"/>
    </xf>
    <xf numFmtId="0" fontId="19" fillId="2" borderId="0" xfId="29" applyFill="1" applyAlignment="1">
      <alignment horizontal="center" vertical="center"/>
    </xf>
    <xf numFmtId="0" fontId="19" fillId="0" borderId="0" xfId="29" applyAlignment="1">
      <alignment horizontal="center" vertical="center"/>
    </xf>
    <xf numFmtId="0" fontId="2" fillId="0" borderId="0" xfId="39" applyFont="1" applyFill="1" applyAlignment="1">
      <alignment horizontal="right" vertical="center"/>
    </xf>
    <xf numFmtId="0" fontId="1" fillId="0" borderId="0" xfId="56" applyFill="1">
      <alignment vertical="center"/>
    </xf>
    <xf numFmtId="166" fontId="1" fillId="0" borderId="0" xfId="56" applyNumberFormat="1" applyFill="1">
      <alignment vertical="center"/>
    </xf>
    <xf numFmtId="166" fontId="2" fillId="0" borderId="23" xfId="42" applyFont="1" applyFill="1" applyBorder="1">
      <alignment vertical="center"/>
    </xf>
    <xf numFmtId="166" fontId="2" fillId="0" borderId="24" xfId="42" applyFont="1" applyFill="1" applyBorder="1">
      <alignment vertical="center"/>
    </xf>
    <xf numFmtId="0" fontId="47" fillId="0" borderId="0" xfId="5" applyFont="1">
      <alignment vertical="center"/>
    </xf>
    <xf numFmtId="166" fontId="1" fillId="0" borderId="0" xfId="19" applyFont="1" applyBorder="1">
      <alignment vertical="center"/>
    </xf>
    <xf numFmtId="166" fontId="1" fillId="0" borderId="0" xfId="56" applyNumberFormat="1">
      <alignment vertical="center"/>
    </xf>
    <xf numFmtId="0" fontId="27" fillId="0" borderId="0" xfId="6" applyFont="1">
      <alignment vertical="center"/>
    </xf>
    <xf numFmtId="0" fontId="15" fillId="0" borderId="6" xfId="26" applyFont="1" applyAlignment="1">
      <alignment horizontal="center" vertical="center"/>
    </xf>
    <xf numFmtId="0" fontId="14" fillId="3" borderId="0" xfId="7" applyFont="1" applyFill="1">
      <alignment vertical="center"/>
    </xf>
    <xf numFmtId="0" fontId="16" fillId="3" borderId="0" xfId="23" applyFont="1" applyFill="1" applyAlignment="1">
      <alignment horizontal="right" vertical="center"/>
    </xf>
    <xf numFmtId="166" fontId="15" fillId="3" borderId="0" xfId="19" applyFont="1" applyFill="1">
      <alignment vertical="center"/>
    </xf>
    <xf numFmtId="0" fontId="27" fillId="0" borderId="0" xfId="6" applyFont="1" applyFill="1" applyAlignment="1">
      <alignment horizontal="center" vertical="center"/>
    </xf>
    <xf numFmtId="0" fontId="13" fillId="0" borderId="0" xfId="6" applyFont="1" applyFill="1" applyAlignment="1">
      <alignment horizontal="right" vertical="center"/>
    </xf>
    <xf numFmtId="166" fontId="15" fillId="0" borderId="25" xfId="19" applyFont="1" applyFill="1" applyBorder="1">
      <alignment vertical="center"/>
    </xf>
    <xf numFmtId="166" fontId="15" fillId="0" borderId="21" xfId="19" applyFont="1" applyFill="1" applyBorder="1">
      <alignment vertical="center"/>
    </xf>
    <xf numFmtId="166" fontId="15" fillId="0" borderId="1" xfId="19" applyFont="1" applyFill="1" applyBorder="1">
      <alignment vertical="center"/>
    </xf>
    <xf numFmtId="166" fontId="15" fillId="0" borderId="0" xfId="19" applyFont="1" applyFill="1" applyBorder="1">
      <alignment vertical="center"/>
    </xf>
    <xf numFmtId="166" fontId="15" fillId="0" borderId="22" xfId="19" applyFont="1" applyFill="1" applyBorder="1">
      <alignment vertical="center"/>
    </xf>
    <xf numFmtId="166" fontId="15" fillId="0" borderId="1" xfId="19" applyFont="1" applyBorder="1">
      <alignment vertical="center"/>
    </xf>
    <xf numFmtId="166" fontId="15" fillId="0" borderId="0" xfId="19" applyFont="1" applyBorder="1">
      <alignment vertical="center"/>
    </xf>
    <xf numFmtId="166" fontId="15" fillId="0" borderId="22" xfId="19" applyFont="1" applyBorder="1">
      <alignment vertical="center"/>
    </xf>
    <xf numFmtId="166" fontId="15" fillId="0" borderId="27" xfId="19" applyFont="1" applyBorder="1">
      <alignment vertical="center"/>
    </xf>
    <xf numFmtId="166" fontId="15" fillId="0" borderId="10" xfId="19" applyFont="1" applyBorder="1">
      <alignment vertical="center"/>
    </xf>
    <xf numFmtId="166" fontId="34" fillId="0" borderId="26" xfId="19" applyFont="1" applyFill="1" applyBorder="1">
      <alignment vertical="center"/>
    </xf>
    <xf numFmtId="166" fontId="34" fillId="0" borderId="28" xfId="19" applyFont="1" applyBorder="1">
      <alignment vertical="center"/>
    </xf>
    <xf numFmtId="0" fontId="27" fillId="0" borderId="0" xfId="6" applyFont="1" applyFill="1" applyAlignment="1">
      <alignment horizontal="right" vertical="center"/>
    </xf>
    <xf numFmtId="166" fontId="1" fillId="0" borderId="0" xfId="42" applyFill="1">
      <alignment vertical="center"/>
    </xf>
    <xf numFmtId="166" fontId="2" fillId="0" borderId="4" xfId="42" applyFont="1" applyFill="1" applyBorder="1">
      <alignment vertical="center"/>
    </xf>
    <xf numFmtId="0" fontId="2" fillId="0" borderId="0" xfId="39" applyFill="1" applyAlignment="1">
      <alignment horizontal="right" vertical="center"/>
    </xf>
    <xf numFmtId="0" fontId="1" fillId="0" borderId="0" xfId="40" applyFill="1">
      <alignment vertical="center"/>
    </xf>
    <xf numFmtId="0" fontId="2" fillId="0" borderId="0" xfId="39" applyFill="1">
      <alignment vertical="center"/>
    </xf>
    <xf numFmtId="0" fontId="44" fillId="3" borderId="0" xfId="16" applyFont="1" applyFill="1">
      <alignment horizontal="center" vertical="center"/>
      <protection locked="0"/>
    </xf>
    <xf numFmtId="0" fontId="28" fillId="0" borderId="0" xfId="7" quotePrefix="1" applyFont="1" applyAlignment="1">
      <alignment vertical="center" wrapText="1"/>
    </xf>
    <xf numFmtId="166" fontId="16" fillId="2" borderId="0" xfId="19" applyFont="1" applyFill="1" applyBorder="1">
      <alignment vertical="center"/>
    </xf>
    <xf numFmtId="174" fontId="34" fillId="2" borderId="0" xfId="19" quotePrefix="1" applyNumberFormat="1" applyFont="1" applyFill="1" applyAlignment="1">
      <alignment horizontal="right" vertical="center"/>
    </xf>
    <xf numFmtId="0" fontId="28" fillId="2" borderId="0" xfId="7" applyFont="1" applyFill="1">
      <alignment vertical="center"/>
    </xf>
    <xf numFmtId="175" fontId="28" fillId="0" borderId="0" xfId="7" quotePrefix="1" applyNumberFormat="1" applyFont="1" applyAlignment="1">
      <alignment horizontal="center" vertical="top"/>
    </xf>
    <xf numFmtId="0" fontId="28" fillId="0" borderId="0" xfId="7" quotePrefix="1" applyFont="1" applyAlignment="1">
      <alignment vertical="top" wrapText="1"/>
    </xf>
    <xf numFmtId="0" fontId="44" fillId="0" borderId="0" xfId="7" quotePrefix="1" applyFont="1">
      <alignment vertical="center"/>
    </xf>
    <xf numFmtId="0" fontId="44" fillId="0" borderId="0" xfId="7" quotePrefix="1" applyFont="1">
      <alignment vertical="center"/>
    </xf>
    <xf numFmtId="0" fontId="18" fillId="0" borderId="0" xfId="27">
      <alignment vertical="center"/>
    </xf>
    <xf numFmtId="0" fontId="43" fillId="0" borderId="12" xfId="38" applyFont="1" applyBorder="1" applyAlignment="1">
      <alignment horizontal="left" vertical="center" wrapText="1" indent="1"/>
    </xf>
    <xf numFmtId="0" fontId="43" fillId="0" borderId="13" xfId="38" applyFont="1" applyBorder="1" applyAlignment="1">
      <alignment horizontal="left" vertical="center" wrapText="1" indent="1"/>
    </xf>
    <xf numFmtId="0" fontId="43" fillId="0" borderId="14" xfId="38" applyFont="1" applyBorder="1" applyAlignment="1">
      <alignment horizontal="left" vertical="center" wrapText="1" indent="1"/>
    </xf>
    <xf numFmtId="0" fontId="43" fillId="0" borderId="15" xfId="38" applyFont="1" applyBorder="1" applyAlignment="1">
      <alignment horizontal="left" vertical="center" wrapText="1" indent="1"/>
    </xf>
    <xf numFmtId="0" fontId="43" fillId="0" borderId="0" xfId="38" applyFont="1" applyBorder="1" applyAlignment="1">
      <alignment horizontal="left" vertical="center" wrapText="1" indent="1"/>
    </xf>
    <xf numFmtId="0" fontId="43" fillId="0" borderId="16" xfId="38" applyFont="1" applyBorder="1" applyAlignment="1">
      <alignment horizontal="left" vertical="center" wrapText="1" indent="1"/>
    </xf>
    <xf numFmtId="0" fontId="43" fillId="0" borderId="17" xfId="38" applyFont="1" applyBorder="1" applyAlignment="1">
      <alignment horizontal="left" vertical="center" wrapText="1" indent="1"/>
    </xf>
    <xf numFmtId="0" fontId="43" fillId="0" borderId="18" xfId="38" applyFont="1" applyBorder="1" applyAlignment="1">
      <alignment horizontal="left" vertical="center" wrapText="1" indent="1"/>
    </xf>
    <xf numFmtId="0" fontId="43" fillId="0" borderId="19" xfId="38" applyFont="1" applyBorder="1" applyAlignment="1">
      <alignment horizontal="left" vertical="center" wrapText="1" indent="1"/>
    </xf>
    <xf numFmtId="0" fontId="23" fillId="0" borderId="0" xfId="31" applyAlignment="1">
      <alignment horizontal="right" vertical="center"/>
    </xf>
    <xf numFmtId="0" fontId="23" fillId="0" borderId="0" xfId="31">
      <alignment vertical="center"/>
    </xf>
    <xf numFmtId="0" fontId="25" fillId="0" borderId="0" xfId="32" quotePrefix="1" applyAlignment="1">
      <alignment horizontal="right" vertical="center"/>
    </xf>
    <xf numFmtId="0" fontId="25" fillId="0" borderId="0" xfId="32">
      <alignment vertical="center"/>
    </xf>
    <xf numFmtId="172" fontId="21" fillId="0" borderId="0" xfId="30" applyNumberFormat="1" applyAlignment="1">
      <alignment horizontal="right" vertical="center"/>
    </xf>
    <xf numFmtId="0" fontId="21" fillId="0" borderId="0" xfId="30">
      <alignment vertical="center"/>
    </xf>
    <xf numFmtId="0" fontId="25" fillId="0" borderId="0" xfId="33">
      <alignment vertical="center"/>
    </xf>
    <xf numFmtId="171" fontId="15" fillId="2" borderId="0" xfId="19" applyNumberFormat="1" applyFont="1" applyFill="1" applyAlignment="1">
      <alignment horizontal="center" vertical="center"/>
    </xf>
    <xf numFmtId="165" fontId="15" fillId="2" borderId="0" xfId="18" applyFont="1" applyFill="1" applyAlignment="1">
      <alignment horizontal="center" vertical="center"/>
    </xf>
    <xf numFmtId="171" fontId="38" fillId="2" borderId="0" xfId="19" applyNumberFormat="1" applyFont="1" applyFill="1" applyAlignment="1">
      <alignment horizontal="center" vertical="center"/>
    </xf>
    <xf numFmtId="0" fontId="14" fillId="2" borderId="0" xfId="7" applyFont="1" applyFill="1" applyAlignment="1">
      <alignment horizontal="center" vertical="center"/>
    </xf>
    <xf numFmtId="0" fontId="36" fillId="2" borderId="0" xfId="16" applyFont="1" applyFill="1" applyAlignment="1">
      <alignment horizontal="center" vertical="center"/>
      <protection locked="0"/>
    </xf>
    <xf numFmtId="0" fontId="34" fillId="2" borderId="0" xfId="16" applyFont="1" applyFill="1" applyAlignment="1">
      <alignment horizontal="center" vertical="center"/>
      <protection locked="0"/>
    </xf>
    <xf numFmtId="171" fontId="34" fillId="0" borderId="7" xfId="12" applyNumberFormat="1" applyFont="1" applyBorder="1" applyAlignment="1">
      <alignment horizontal="center" vertical="center"/>
      <protection locked="0"/>
    </xf>
    <xf numFmtId="171" fontId="34" fillId="0" borderId="8" xfId="12" applyNumberFormat="1" applyFont="1" applyBorder="1" applyAlignment="1">
      <alignment horizontal="center" vertical="center"/>
      <protection locked="0"/>
    </xf>
    <xf numFmtId="0" fontId="34" fillId="0" borderId="7" xfId="9" applyFont="1" applyBorder="1" applyAlignment="1">
      <alignment horizontal="center" vertical="center"/>
      <protection locked="0"/>
    </xf>
    <xf numFmtId="0" fontId="34" fillId="0" borderId="8" xfId="9" applyFont="1" applyBorder="1" applyAlignment="1">
      <alignment horizontal="center" vertical="center"/>
      <protection locked="0"/>
    </xf>
    <xf numFmtId="165" fontId="34" fillId="0" borderId="7" xfId="11" applyFont="1" applyBorder="1" applyAlignment="1">
      <alignment horizontal="center" vertical="center"/>
      <protection locked="0"/>
    </xf>
    <xf numFmtId="165" fontId="34" fillId="0" borderId="8" xfId="11" applyFont="1" applyBorder="1" applyAlignment="1">
      <alignment horizontal="center" vertical="center"/>
      <protection locked="0"/>
    </xf>
    <xf numFmtId="0" fontId="18" fillId="2" borderId="0" xfId="27" applyFill="1">
      <alignment vertical="center"/>
    </xf>
    <xf numFmtId="0" fontId="28" fillId="2" borderId="0" xfId="7" applyFont="1" applyFill="1" applyAlignment="1">
      <alignment horizontal="center" vertical="center"/>
    </xf>
    <xf numFmtId="171" fontId="34" fillId="2" borderId="9" xfId="19" applyNumberFormat="1" applyFont="1" applyFill="1" applyBorder="1" applyAlignment="1">
      <alignment horizontal="center" vertical="center"/>
    </xf>
    <xf numFmtId="0" fontId="37" fillId="2" borderId="0" xfId="7" applyFont="1" applyFill="1" applyAlignment="1">
      <alignment horizontal="center" vertical="center"/>
    </xf>
    <xf numFmtId="0" fontId="34" fillId="0" borderId="7" xfId="9" applyFont="1" applyBorder="1">
      <alignment vertical="center"/>
      <protection locked="0"/>
    </xf>
    <xf numFmtId="0" fontId="34" fillId="0" borderId="20" xfId="9" applyFont="1" applyBorder="1">
      <alignment vertical="center"/>
      <protection locked="0"/>
    </xf>
    <xf numFmtId="0" fontId="34" fillId="0" borderId="8" xfId="9" applyFont="1" applyBorder="1">
      <alignment vertical="center"/>
      <protection locked="0"/>
    </xf>
    <xf numFmtId="0" fontId="28" fillId="0" borderId="0" xfId="7" quotePrefix="1" applyFont="1" applyAlignment="1">
      <alignment vertical="top" wrapText="1"/>
    </xf>
    <xf numFmtId="0" fontId="28" fillId="0" borderId="0" xfId="7" applyFont="1" applyAlignment="1">
      <alignment vertical="top" wrapText="1"/>
    </xf>
    <xf numFmtId="0" fontId="17" fillId="0" borderId="0" xfId="49">
      <alignment vertical="center"/>
    </xf>
    <xf numFmtId="0" fontId="27" fillId="0" borderId="0" xfId="6" applyFont="1" applyFill="1" applyAlignment="1">
      <alignment horizontal="center" vertical="center"/>
    </xf>
    <xf numFmtId="0" fontId="48" fillId="5" borderId="32" xfId="38" applyFont="1" applyFill="1" applyBorder="1" applyAlignment="1">
      <alignment horizontal="center" vertical="center"/>
    </xf>
    <xf numFmtId="0" fontId="48" fillId="5" borderId="33" xfId="38" applyFont="1" applyFill="1" applyBorder="1" applyAlignment="1">
      <alignment horizontal="center" vertical="center"/>
    </xf>
    <xf numFmtId="0" fontId="48" fillId="5" borderId="34" xfId="38" applyFont="1" applyFill="1" applyBorder="1" applyAlignment="1">
      <alignment horizontal="center" vertical="center"/>
    </xf>
    <xf numFmtId="0" fontId="19" fillId="0" borderId="0" xfId="50" applyAlignment="1">
      <alignment horizontal="right" vertical="center"/>
    </xf>
    <xf numFmtId="0" fontId="19" fillId="0" borderId="0" xfId="50" applyAlignment="1">
      <alignment horizontal="left" vertical="center"/>
    </xf>
    <xf numFmtId="0" fontId="19" fillId="0" borderId="0" xfId="29" applyAlignment="1">
      <alignment horizontal="center" vertical="center"/>
    </xf>
    <xf numFmtId="0" fontId="48" fillId="4" borderId="29" xfId="38" applyFont="1" applyFill="1" applyBorder="1" applyAlignment="1">
      <alignment horizontal="center" vertical="center"/>
    </xf>
    <xf numFmtId="0" fontId="48" fillId="4" borderId="30" xfId="38" applyFont="1" applyFill="1" applyBorder="1" applyAlignment="1">
      <alignment horizontal="center" vertical="center"/>
    </xf>
    <xf numFmtId="0" fontId="48" fillId="4" borderId="31" xfId="38" applyFont="1" applyFill="1" applyBorder="1" applyAlignment="1">
      <alignment horizontal="center" vertical="center"/>
    </xf>
  </cellXfs>
  <cellStyles count="58">
    <cellStyle name="Assumption Currency." xfId="15"/>
    <cellStyle name="Assumption Date." xfId="11"/>
    <cellStyle name="Assumption Heading." xfId="9"/>
    <cellStyle name="Assumption Multiple." xfId="14"/>
    <cellStyle name="Assumption Number." xfId="12"/>
    <cellStyle name="Assumption Percentage." xfId="13"/>
    <cellStyle name="Assumption Year." xfId="10"/>
    <cellStyle name="Cell Link." xfId="16"/>
    <cellStyle name="Currency." xfId="22"/>
    <cellStyle name="Date." xfId="18"/>
    <cellStyle name="Heading 1." xfId="4"/>
    <cellStyle name="Heading 2." xfId="5"/>
    <cellStyle name="Heading 3." xfId="6"/>
    <cellStyle name="Heading 4." xfId="7"/>
    <cellStyle name="Hyperlink" xfId="57" builtinId="8"/>
    <cellStyle name="Hyperlink Arrow." xfId="28"/>
    <cellStyle name="Hyperlink Check." xfId="29"/>
    <cellStyle name="Hyperlink Text." xfId="27"/>
    <cellStyle name="Hyperlink TOC 1." xfId="30"/>
    <cellStyle name="Hyperlink TOC 2." xfId="31"/>
    <cellStyle name="Hyperlink TOC 3." xfId="32"/>
    <cellStyle name="Hyperlink TOC 4." xfId="33"/>
    <cellStyle name="Lookup Table Heading." xfId="24"/>
    <cellStyle name="Lookup Table Label." xfId="26"/>
    <cellStyle name="Lookup Table Number." xfId="25"/>
    <cellStyle name="Model Name." xfId="3"/>
    <cellStyle name="Multiple." xfId="21"/>
    <cellStyle name="Normal" xfId="0" builtinId="0" customBuiltin="1"/>
    <cellStyle name="Number." xfId="19"/>
    <cellStyle name="Percentage." xfId="20"/>
    <cellStyle name="Period Title." xfId="23"/>
    <cellStyle name="Presentation Currency." xfId="45"/>
    <cellStyle name="Presentation Date." xfId="47"/>
    <cellStyle name="Presentation Heading 1." xfId="37"/>
    <cellStyle name="Presentation Heading 2." xfId="38"/>
    <cellStyle name="Presentation Heading 3." xfId="39"/>
    <cellStyle name="Presentation Heading 4." xfId="40"/>
    <cellStyle name="Presentation Hyperlink Arrow." xfId="50"/>
    <cellStyle name="Presentation Hyperlink Check." xfId="51"/>
    <cellStyle name="Presentation Hyperlink Text." xfId="49"/>
    <cellStyle name="Presentation Model Name." xfId="36"/>
    <cellStyle name="Presentation Multiple." xfId="44"/>
    <cellStyle name="Presentation Normal." xfId="56"/>
    <cellStyle name="Presentation Number." xfId="42"/>
    <cellStyle name="Presentation Percentage." xfId="43"/>
    <cellStyle name="Presentation Period Title." xfId="48"/>
    <cellStyle name="Presentation Section Number." xfId="35"/>
    <cellStyle name="Presentation Sheet Title." xfId="34"/>
    <cellStyle name="Presentation Sub Total." xfId="41"/>
    <cellStyle name="Presentation TOC 1." xfId="52"/>
    <cellStyle name="Presentation TOC 2." xfId="53"/>
    <cellStyle name="Presentation TOC 3." xfId="54"/>
    <cellStyle name="Presentation TOC 4." xfId="55"/>
    <cellStyle name="Presentation Year." xfId="46"/>
    <cellStyle name="Section Number." xfId="2"/>
    <cellStyle name="Sheet Title." xfId="1"/>
    <cellStyle name="Sub Total." xfId="8"/>
    <cellStyle name="Year." xfId="17"/>
  </cellStyles>
  <dxfs count="20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plotArea>
      <c:layout/>
      <c:barChart>
        <c:barDir val="col"/>
        <c:grouping val="stacked"/>
        <c:ser>
          <c:idx val="8"/>
          <c:order val="0"/>
          <c:tx>
            <c:strRef>
              <c:f>Multi_Stack_Waterfall_Chart_MS!$AN$11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Multi_Stack_Waterfall_Chart_MS!$AN$12:$AN$21</c:f>
              <c:numCache>
                <c:formatCode>_(#,##0.0_);\(#,##0.0\);_("-"_)</c:formatCode>
                <c:ptCount val="10"/>
                <c:pt idx="0">
                  <c:v>0</c:v>
                </c:pt>
                <c:pt idx="1">
                  <c:v>80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95</c:v>
                </c:pt>
                <c:pt idx="7">
                  <c:v>95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Multi_Stack_Waterfall_Chart_MS!$AF$11</c:f>
              <c:strCache>
                <c:ptCount val="1"/>
                <c:pt idx="0">
                  <c:v>Cost 1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Multi_Stack_Waterfall_Chart_MS!$AF$12:$AF$21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</c:numCache>
            </c:numRef>
          </c:val>
        </c:ser>
        <c:ser>
          <c:idx val="1"/>
          <c:order val="2"/>
          <c:tx>
            <c:strRef>
              <c:f>Multi_Stack_Waterfall_Chart_MS!$AG$11</c:f>
              <c:strCache>
                <c:ptCount val="1"/>
                <c:pt idx="0">
                  <c:v>Cost 2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Multi_Stack_Waterfall_Chart_MS!$AG$12:$AG$21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ser>
          <c:idx val="2"/>
          <c:order val="3"/>
          <c:tx>
            <c:strRef>
              <c:f>Multi_Stack_Waterfall_Chart_MS!$AH$11</c:f>
              <c:strCache>
                <c:ptCount val="1"/>
                <c:pt idx="0">
                  <c:v>Cost 3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Multi_Stack_Waterfall_Chart_MS!$AH$12:$AH$21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</c:numCache>
            </c:numRef>
          </c:val>
        </c:ser>
        <c:ser>
          <c:idx val="3"/>
          <c:order val="4"/>
          <c:tx>
            <c:strRef>
              <c:f>Multi_Stack_Waterfall_Chart_MS!$AI$11</c:f>
              <c:strCache>
                <c:ptCount val="1"/>
                <c:pt idx="0">
                  <c:v>Cost 4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Multi_Stack_Waterfall_Chart_MS!$AI$12:$AI$21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ser>
          <c:idx val="4"/>
          <c:order val="5"/>
          <c:tx>
            <c:strRef>
              <c:f>Multi_Stack_Waterfall_Chart_MS!$AJ$11</c:f>
              <c:strCache>
                <c:ptCount val="1"/>
                <c:pt idx="0">
                  <c:v>Cost 5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Multi_Stack_Waterfall_Chart_MS!$AJ$12:$AJ$21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</c:numCache>
            </c:numRef>
          </c:val>
        </c:ser>
        <c:ser>
          <c:idx val="5"/>
          <c:order val="6"/>
          <c:tx>
            <c:strRef>
              <c:f>Multi_Stack_Waterfall_Chart_MS!$AK$11</c:f>
              <c:strCache>
                <c:ptCount val="1"/>
                <c:pt idx="0">
                  <c:v>Cost 6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Multi_Stack_Waterfall_Chart_MS!$AK$12:$AK$21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ser>
          <c:idx val="6"/>
          <c:order val="7"/>
          <c:tx>
            <c:strRef>
              <c:f>Multi_Stack_Waterfall_Chart_MS!$AL$11</c:f>
              <c:strCache>
                <c:ptCount val="1"/>
                <c:pt idx="0">
                  <c:v>Cost 7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Multi_Stack_Waterfall_Chart_MS!$AL$12:$AL$21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20</c:v>
                </c:pt>
              </c:numCache>
            </c:numRef>
          </c:val>
        </c:ser>
        <c:ser>
          <c:idx val="7"/>
          <c:order val="8"/>
          <c:tx>
            <c:strRef>
              <c:f>Multi_Stack_Waterfall_Chart_MS!$AM$11</c:f>
              <c:strCache>
                <c:ptCount val="1"/>
                <c:pt idx="0">
                  <c:v>Cost 8</c:v>
                </c:pt>
              </c:strCache>
            </c:strRef>
          </c:tx>
          <c:cat>
            <c:strRef>
              <c:f>Multi_Stack_Waterfall_Chart_MS!$S$12:$S$21</c:f>
              <c:strCache>
                <c:ptCount val="10"/>
                <c:pt idx="0">
                  <c:v>2010 (F) </c:v>
                </c:pt>
                <c:pt idx="1">
                  <c:v>Cost 1</c:v>
                </c:pt>
                <c:pt idx="2">
                  <c:v>Cost 2</c:v>
                </c:pt>
                <c:pt idx="3">
                  <c:v>Cost 3</c:v>
                </c:pt>
                <c:pt idx="4">
                  <c:v>Cost 4</c:v>
                </c:pt>
                <c:pt idx="5">
                  <c:v>Cost 5</c:v>
                </c:pt>
                <c:pt idx="6">
                  <c:v>Cost 6</c:v>
                </c:pt>
                <c:pt idx="7">
                  <c:v>Cost 7</c:v>
                </c:pt>
                <c:pt idx="8">
                  <c:v>Cost 8</c:v>
                </c:pt>
                <c:pt idx="9">
                  <c:v>2011 (F) </c:v>
                </c:pt>
              </c:strCache>
            </c:strRef>
          </c:cat>
          <c:val>
            <c:numRef>
              <c:f>Multi_Stack_Waterfall_Chart_MS!$AM$12:$AM$21</c:f>
              <c:numCache>
                <c:formatCode>_(#,##0.0_);\(#,##0.0\);_("-"_)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gapWidth val="0"/>
        <c:overlap val="100"/>
        <c:axId val="58675584"/>
        <c:axId val="58677120"/>
      </c:barChart>
      <c:catAx>
        <c:axId val="58675584"/>
        <c:scaling>
          <c:orientation val="minMax"/>
        </c:scaling>
        <c:axPos val="b"/>
        <c:tickLblPos val="nextTo"/>
        <c:crossAx val="58677120"/>
        <c:crosses val="autoZero"/>
        <c:auto val="1"/>
        <c:lblAlgn val="ctr"/>
        <c:lblOffset val="100"/>
      </c:catAx>
      <c:valAx>
        <c:axId val="58677120"/>
        <c:scaling>
          <c:orientation val="minMax"/>
        </c:scaling>
        <c:axPos val="l"/>
        <c:majorGridlines/>
        <c:numFmt formatCode="_(#,##0.0_);\(#,##0.0\);_(&quot;-&quot;_)" sourceLinked="1"/>
        <c:tickLblPos val="nextTo"/>
        <c:crossAx val="5867558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</c:legend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12</xdr:row>
      <xdr:rowOff>0</xdr:rowOff>
    </xdr:from>
    <xdr:to>
      <xdr:col>7</xdr:col>
      <xdr:colOff>429155</xdr:colOff>
      <xdr:row>17</xdr:row>
      <xdr:rowOff>0</xdr:rowOff>
    </xdr:to>
    <xdr:pic>
      <xdr:nvPicPr>
        <xdr:cNvPr id="2" name="Picture 1" descr="Workbook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1" y="1752600"/>
          <a:ext cx="1981729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6349</xdr:rowOff>
    </xdr:from>
    <xdr:to>
      <xdr:col>15</xdr:col>
      <xdr:colOff>0</xdr:colOff>
      <xdr:row>60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stpracticemodelling.com/network/subscribe" TargetMode="External"/><Relationship Id="rId1" Type="http://schemas.openxmlformats.org/officeDocument/2006/relationships/hyperlink" Target="http://www.bestpracticemodelling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C3:N25"/>
  <sheetViews>
    <sheetView showGridLines="0" tabSelected="1" workbookViewId="0"/>
  </sheetViews>
  <sheetFormatPr defaultColWidth="11.83203125" defaultRowHeight="10.5"/>
  <cols>
    <col min="3" max="6" width="3.83203125" customWidth="1"/>
  </cols>
  <sheetData>
    <row r="3" spans="3:14" ht="11.25" thickBot="1"/>
    <row r="4" spans="3:14">
      <c r="C4" s="140" t="s">
        <v>163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</row>
    <row r="5" spans="3:14"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</row>
    <row r="6" spans="3:14" ht="11.25" thickBot="1"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</row>
    <row r="9" spans="3:14" ht="18">
      <c r="C9" s="1" t="s">
        <v>161</v>
      </c>
    </row>
    <row r="10" spans="3:14" ht="15">
      <c r="C10" s="45" t="str">
        <f>"Multi-Stack Waterfall Chart Example"&amp;Err_Chks_Msg&amp;Sens_Chks_Msg&amp;Alt_Chks_Msg</f>
        <v>Multi-Stack Waterfall Chart Example</v>
      </c>
    </row>
    <row r="11" spans="3:14">
      <c r="C11" s="139" t="s">
        <v>1</v>
      </c>
      <c r="D11" s="139"/>
      <c r="E11" s="139"/>
      <c r="F11" s="139"/>
      <c r="G11" s="139"/>
    </row>
    <row r="19" spans="3:14">
      <c r="C19" s="2" t="s">
        <v>162</v>
      </c>
    </row>
    <row r="21" spans="3:14">
      <c r="C21" s="2" t="s">
        <v>0</v>
      </c>
    </row>
    <row r="22" spans="3:14">
      <c r="C22" s="74" t="s">
        <v>164</v>
      </c>
      <c r="D22" s="73"/>
    </row>
    <row r="23" spans="3:14">
      <c r="C23" s="74" t="s">
        <v>201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3:14">
      <c r="C24" s="137" t="s">
        <v>202</v>
      </c>
      <c r="D24" s="75"/>
      <c r="E24" s="75"/>
      <c r="F24" s="75"/>
      <c r="G24" s="75"/>
      <c r="H24" s="75"/>
      <c r="I24" s="75"/>
      <c r="J24" s="75"/>
      <c r="K24" s="75"/>
      <c r="M24" s="75"/>
    </row>
    <row r="25" spans="3:14">
      <c r="C25" s="138" t="s">
        <v>165</v>
      </c>
      <c r="D25" s="138"/>
      <c r="E25" s="138"/>
      <c r="F25" s="138"/>
      <c r="G25" s="138"/>
      <c r="H25" s="138"/>
      <c r="I25" s="138"/>
      <c r="J25" s="138"/>
      <c r="K25" s="138"/>
      <c r="L25" s="138"/>
    </row>
  </sheetData>
  <mergeCells count="3">
    <mergeCell ref="C25:L25"/>
    <mergeCell ref="C11:G11"/>
    <mergeCell ref="C4:N6"/>
  </mergeCells>
  <hyperlinks>
    <hyperlink ref="C25" r:id="rId1" display="- For more information about this example and bpmToolbox, go to www.bestpracticemodelling.com."/>
    <hyperlink ref="C11" location="HL_Home" tooltip="Go to Table of Contents" display="HL_Home"/>
    <hyperlink ref="C24:M24" r:id="rId2" display="Subscribe to the Best Practice Modelling Network to be notified of new best practice example models.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autoPageBreaks="0" fitToPage="1"/>
  </sheetPr>
  <dimension ref="C9:G20"/>
  <sheetViews>
    <sheetView showGridLines="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20</v>
      </c>
    </row>
    <row r="10" spans="3:7" ht="16.5">
      <c r="C10" s="12" t="s">
        <v>154</v>
      </c>
    </row>
    <row r="11" spans="3:7" ht="15">
      <c r="C11" s="7" t="str">
        <f>Model_Name</f>
        <v>Multi-Stack Waterfall Chart Example</v>
      </c>
    </row>
    <row r="12" spans="3:7">
      <c r="C12" s="139" t="s">
        <v>1</v>
      </c>
      <c r="D12" s="139"/>
      <c r="E12" s="139"/>
      <c r="F12" s="139"/>
      <c r="G12" s="139"/>
    </row>
    <row r="13" spans="3:7" ht="12.75">
      <c r="C13" s="10" t="s">
        <v>10</v>
      </c>
      <c r="D13" s="11" t="s">
        <v>11</v>
      </c>
    </row>
    <row r="17" spans="3:3">
      <c r="C17" s="2" t="s">
        <v>16</v>
      </c>
    </row>
    <row r="18" spans="3:3">
      <c r="C18" s="3" t="s">
        <v>17</v>
      </c>
    </row>
    <row r="19" spans="3:3">
      <c r="C19" s="3" t="s">
        <v>18</v>
      </c>
    </row>
    <row r="20" spans="3:3">
      <c r="C20" s="3" t="s">
        <v>19</v>
      </c>
    </row>
  </sheetData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F105"/>
  <sheetViews>
    <sheetView showGridLines="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</cols>
  <sheetData>
    <row r="1" spans="1:6" ht="18">
      <c r="B1" s="1" t="s">
        <v>22</v>
      </c>
    </row>
    <row r="2" spans="1:6" ht="15">
      <c r="B2" s="7" t="str">
        <f>Model_Name</f>
        <v>Multi-Stack Waterfall Chart Example</v>
      </c>
    </row>
    <row r="3" spans="1:6">
      <c r="B3" s="139" t="s">
        <v>1</v>
      </c>
      <c r="C3" s="139"/>
      <c r="D3" s="139"/>
    </row>
    <row r="4" spans="1:6" ht="12.75">
      <c r="A4" s="8" t="s">
        <v>4</v>
      </c>
      <c r="B4" s="10" t="s">
        <v>10</v>
      </c>
      <c r="C4" s="11" t="s">
        <v>11</v>
      </c>
    </row>
    <row r="7" spans="1:6" ht="12.75">
      <c r="B7" s="9" t="s">
        <v>22</v>
      </c>
    </row>
    <row r="9" spans="1:6" ht="11.25">
      <c r="C9" s="21" t="s">
        <v>24</v>
      </c>
      <c r="F9" s="21" t="s">
        <v>21</v>
      </c>
    </row>
    <row r="11" spans="1:6">
      <c r="D11" s="22" t="s">
        <v>24</v>
      </c>
      <c r="F11" s="3" t="s">
        <v>25</v>
      </c>
    </row>
    <row r="12" spans="1:6">
      <c r="D12" s="24">
        <v>1</v>
      </c>
    </row>
    <row r="13" spans="1:6">
      <c r="D13" s="25">
        <f t="shared" ref="D13:D42" si="0">D12+1</f>
        <v>2</v>
      </c>
    </row>
    <row r="14" spans="1:6">
      <c r="D14" s="25">
        <f t="shared" si="0"/>
        <v>3</v>
      </c>
    </row>
    <row r="15" spans="1:6">
      <c r="D15" s="25">
        <f t="shared" si="0"/>
        <v>4</v>
      </c>
    </row>
    <row r="16" spans="1:6">
      <c r="D16" s="25">
        <f t="shared" si="0"/>
        <v>5</v>
      </c>
    </row>
    <row r="17" spans="4:4">
      <c r="D17" s="25">
        <f t="shared" si="0"/>
        <v>6</v>
      </c>
    </row>
    <row r="18" spans="4:4">
      <c r="D18" s="25">
        <f t="shared" si="0"/>
        <v>7</v>
      </c>
    </row>
    <row r="19" spans="4:4">
      <c r="D19" s="25">
        <f t="shared" si="0"/>
        <v>8</v>
      </c>
    </row>
    <row r="20" spans="4:4">
      <c r="D20" s="25">
        <f t="shared" si="0"/>
        <v>9</v>
      </c>
    </row>
    <row r="21" spans="4:4">
      <c r="D21" s="25">
        <f t="shared" si="0"/>
        <v>10</v>
      </c>
    </row>
    <row r="22" spans="4:4">
      <c r="D22" s="25">
        <f t="shared" si="0"/>
        <v>11</v>
      </c>
    </row>
    <row r="23" spans="4:4">
      <c r="D23" s="25">
        <f t="shared" si="0"/>
        <v>12</v>
      </c>
    </row>
    <row r="24" spans="4:4">
      <c r="D24" s="25">
        <f t="shared" si="0"/>
        <v>13</v>
      </c>
    </row>
    <row r="25" spans="4:4">
      <c r="D25" s="25">
        <f t="shared" si="0"/>
        <v>14</v>
      </c>
    </row>
    <row r="26" spans="4:4">
      <c r="D26" s="25">
        <f t="shared" si="0"/>
        <v>15</v>
      </c>
    </row>
    <row r="27" spans="4:4">
      <c r="D27" s="25">
        <f t="shared" si="0"/>
        <v>16</v>
      </c>
    </row>
    <row r="28" spans="4:4">
      <c r="D28" s="25">
        <f t="shared" si="0"/>
        <v>17</v>
      </c>
    </row>
    <row r="29" spans="4:4">
      <c r="D29" s="25">
        <f t="shared" si="0"/>
        <v>18</v>
      </c>
    </row>
    <row r="30" spans="4:4">
      <c r="D30" s="25">
        <f t="shared" si="0"/>
        <v>19</v>
      </c>
    </row>
    <row r="31" spans="4:4">
      <c r="D31" s="25">
        <f t="shared" si="0"/>
        <v>20</v>
      </c>
    </row>
    <row r="32" spans="4:4">
      <c r="D32" s="25">
        <f t="shared" si="0"/>
        <v>21</v>
      </c>
    </row>
    <row r="33" spans="3:6">
      <c r="D33" s="25">
        <f t="shared" si="0"/>
        <v>22</v>
      </c>
    </row>
    <row r="34" spans="3:6">
      <c r="D34" s="25">
        <f t="shared" si="0"/>
        <v>23</v>
      </c>
    </row>
    <row r="35" spans="3:6">
      <c r="D35" s="25">
        <f t="shared" si="0"/>
        <v>24</v>
      </c>
    </row>
    <row r="36" spans="3:6">
      <c r="D36" s="25">
        <f t="shared" si="0"/>
        <v>25</v>
      </c>
    </row>
    <row r="37" spans="3:6">
      <c r="D37" s="25">
        <f t="shared" si="0"/>
        <v>26</v>
      </c>
    </row>
    <row r="38" spans="3:6">
      <c r="D38" s="25">
        <f t="shared" si="0"/>
        <v>27</v>
      </c>
    </row>
    <row r="39" spans="3:6">
      <c r="D39" s="25">
        <f t="shared" si="0"/>
        <v>28</v>
      </c>
    </row>
    <row r="40" spans="3:6">
      <c r="D40" s="25">
        <f t="shared" si="0"/>
        <v>29</v>
      </c>
    </row>
    <row r="41" spans="3:6">
      <c r="D41" s="25">
        <f t="shared" si="0"/>
        <v>30</v>
      </c>
    </row>
    <row r="42" spans="3:6">
      <c r="D42" s="25">
        <f t="shared" si="0"/>
        <v>31</v>
      </c>
    </row>
    <row r="44" spans="3:6" ht="11.25">
      <c r="C44" s="21" t="s">
        <v>26</v>
      </c>
      <c r="F44" s="21" t="s">
        <v>21</v>
      </c>
    </row>
    <row r="46" spans="3:6">
      <c r="D46" s="22" t="s">
        <v>26</v>
      </c>
      <c r="F46" s="3" t="s">
        <v>27</v>
      </c>
    </row>
    <row r="47" spans="3:6">
      <c r="D47" s="23" t="s">
        <v>28</v>
      </c>
    </row>
    <row r="48" spans="3:6">
      <c r="D48" s="23" t="s">
        <v>29</v>
      </c>
    </row>
    <row r="49" spans="3:6">
      <c r="D49" s="23" t="s">
        <v>30</v>
      </c>
    </row>
    <row r="50" spans="3:6">
      <c r="D50" s="23" t="s">
        <v>31</v>
      </c>
    </row>
    <row r="51" spans="3:6">
      <c r="D51" s="23" t="s">
        <v>32</v>
      </c>
    </row>
    <row r="52" spans="3:6">
      <c r="D52" s="23" t="s">
        <v>33</v>
      </c>
    </row>
    <row r="53" spans="3:6">
      <c r="D53" s="23" t="s">
        <v>34</v>
      </c>
    </row>
    <row r="54" spans="3:6">
      <c r="D54" s="23" t="s">
        <v>35</v>
      </c>
    </row>
    <row r="55" spans="3:6">
      <c r="D55" s="23" t="s">
        <v>36</v>
      </c>
    </row>
    <row r="56" spans="3:6">
      <c r="D56" s="23" t="s">
        <v>37</v>
      </c>
    </row>
    <row r="57" spans="3:6">
      <c r="D57" s="23" t="s">
        <v>38</v>
      </c>
    </row>
    <row r="58" spans="3:6">
      <c r="D58" s="23" t="s">
        <v>39</v>
      </c>
    </row>
    <row r="60" spans="3:6" ht="11.25">
      <c r="C60" s="21" t="s">
        <v>40</v>
      </c>
      <c r="F60" s="21" t="s">
        <v>21</v>
      </c>
    </row>
    <row r="62" spans="3:6">
      <c r="D62" s="22" t="s">
        <v>40</v>
      </c>
      <c r="F62" s="3" t="s">
        <v>41</v>
      </c>
    </row>
    <row r="63" spans="3:6">
      <c r="D63" s="23" t="s">
        <v>42</v>
      </c>
      <c r="F63" s="3" t="s">
        <v>43</v>
      </c>
    </row>
    <row r="64" spans="3:6">
      <c r="D64" s="23" t="s">
        <v>44</v>
      </c>
      <c r="F64" s="3" t="s">
        <v>45</v>
      </c>
    </row>
    <row r="65" spans="3:6">
      <c r="D65" s="23" t="s">
        <v>46</v>
      </c>
      <c r="F65" s="3" t="s">
        <v>47</v>
      </c>
    </row>
    <row r="66" spans="3:6">
      <c r="D66" s="23" t="s">
        <v>48</v>
      </c>
      <c r="F66" s="3" t="s">
        <v>49</v>
      </c>
    </row>
    <row r="68" spans="3:6" ht="11.25">
      <c r="C68" s="21" t="s">
        <v>50</v>
      </c>
      <c r="F68" s="21" t="s">
        <v>21</v>
      </c>
    </row>
    <row r="70" spans="3:6">
      <c r="D70" s="22" t="s">
        <v>50</v>
      </c>
      <c r="F70" s="3" t="s">
        <v>51</v>
      </c>
    </row>
    <row r="71" spans="3:6">
      <c r="D71" s="23" t="s">
        <v>52</v>
      </c>
    </row>
    <row r="72" spans="3:6">
      <c r="D72" s="23" t="s">
        <v>53</v>
      </c>
    </row>
    <row r="74" spans="3:6" ht="11.25">
      <c r="C74" s="21" t="s">
        <v>54</v>
      </c>
      <c r="F74" s="21" t="s">
        <v>21</v>
      </c>
    </row>
    <row r="76" spans="3:6">
      <c r="D76" s="22" t="s">
        <v>54</v>
      </c>
      <c r="F76" s="3" t="s">
        <v>55</v>
      </c>
    </row>
    <row r="77" spans="3:6">
      <c r="D77" s="23" t="s">
        <v>56</v>
      </c>
      <c r="F77" s="3" t="s">
        <v>56</v>
      </c>
    </row>
    <row r="78" spans="3:6">
      <c r="D78" s="23" t="s">
        <v>57</v>
      </c>
      <c r="F78" s="3" t="s">
        <v>58</v>
      </c>
    </row>
    <row r="79" spans="3:6">
      <c r="D79" s="23" t="s">
        <v>59</v>
      </c>
      <c r="F79" s="3" t="s">
        <v>60</v>
      </c>
    </row>
    <row r="80" spans="3:6">
      <c r="D80" s="23" t="s">
        <v>61</v>
      </c>
      <c r="F80" s="3" t="s">
        <v>62</v>
      </c>
    </row>
    <row r="82" spans="3:6" ht="11.25">
      <c r="C82" s="21" t="s">
        <v>63</v>
      </c>
      <c r="F82" s="21" t="s">
        <v>21</v>
      </c>
    </row>
    <row r="84" spans="3:6">
      <c r="D84" s="22" t="s">
        <v>63</v>
      </c>
      <c r="F84" s="3" t="s">
        <v>64</v>
      </c>
    </row>
    <row r="85" spans="3:6">
      <c r="D85" s="23" t="s">
        <v>65</v>
      </c>
      <c r="F85" s="3" t="s">
        <v>66</v>
      </c>
    </row>
    <row r="86" spans="3:6">
      <c r="D86" s="23" t="s">
        <v>67</v>
      </c>
      <c r="F86" s="3" t="s">
        <v>68</v>
      </c>
    </row>
    <row r="87" spans="3:6">
      <c r="D87" s="23" t="s">
        <v>69</v>
      </c>
      <c r="F87" s="3" t="s">
        <v>70</v>
      </c>
    </row>
    <row r="88" spans="3:6">
      <c r="D88" s="23" t="s">
        <v>71</v>
      </c>
      <c r="F88" s="3" t="s">
        <v>72</v>
      </c>
    </row>
    <row r="90" spans="3:6" ht="11.25">
      <c r="C90" s="21" t="s">
        <v>73</v>
      </c>
      <c r="F90" s="21" t="s">
        <v>21</v>
      </c>
    </row>
    <row r="92" spans="3:6">
      <c r="D92" s="22" t="s">
        <v>73</v>
      </c>
      <c r="F92" s="3" t="s">
        <v>74</v>
      </c>
    </row>
    <row r="93" spans="3:6">
      <c r="D93" s="24">
        <v>1</v>
      </c>
      <c r="F93" s="3" t="s">
        <v>75</v>
      </c>
    </row>
    <row r="94" spans="3:6">
      <c r="D94" s="24">
        <v>2</v>
      </c>
      <c r="F94" s="3" t="s">
        <v>76</v>
      </c>
    </row>
    <row r="95" spans="3:6">
      <c r="D95" s="24">
        <v>4</v>
      </c>
      <c r="F95" s="3" t="s">
        <v>77</v>
      </c>
    </row>
    <row r="96" spans="3:6">
      <c r="D96" s="24">
        <v>12</v>
      </c>
      <c r="F96" s="3" t="s">
        <v>78</v>
      </c>
    </row>
    <row r="98" spans="3:6" ht="11.25">
      <c r="C98" s="21" t="s">
        <v>79</v>
      </c>
      <c r="F98" s="21" t="s">
        <v>21</v>
      </c>
    </row>
    <row r="100" spans="3:6">
      <c r="D100" s="22" t="s">
        <v>79</v>
      </c>
    </row>
    <row r="101" spans="3:6">
      <c r="D101" s="24">
        <v>10</v>
      </c>
      <c r="F101" s="3" t="s">
        <v>80</v>
      </c>
    </row>
    <row r="102" spans="3:6">
      <c r="D102" s="24">
        <v>100</v>
      </c>
      <c r="F102" s="3" t="s">
        <v>81</v>
      </c>
    </row>
    <row r="103" spans="3:6">
      <c r="D103" s="24">
        <v>1000</v>
      </c>
      <c r="F103" s="3" t="s">
        <v>82</v>
      </c>
    </row>
    <row r="104" spans="3:6">
      <c r="D104" s="24">
        <v>1000000</v>
      </c>
      <c r="F104" s="3" t="s">
        <v>83</v>
      </c>
    </row>
    <row r="105" spans="3:6">
      <c r="D105" s="24">
        <v>1000000000</v>
      </c>
      <c r="F105" s="3" t="s">
        <v>84</v>
      </c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4" tooltip="Go to Next Sheet" display="HL_Sheet_Main_14"/>
  </hyperlinks>
  <pageMargins left="0.39370078740157483" right="0.39370078740157483" top="0.59055118110236227" bottom="0.98425196850393704" header="0" footer="0.31496062992125984"/>
  <pageSetup paperSize="9" orientation="landscape" horizontalDpi="300" verticalDpi="300" r:id="rId1"/>
  <headerFooter>
    <oddFooter>&amp;L&amp;F
&amp;A
Printed: &amp;T on &amp;D&amp;CPage &amp;P of &amp;N</oddFooter>
  </headerFooter>
  <rowBreaks count="2" manualBreakCount="2">
    <brk id="43" min="1" max="6" man="1"/>
    <brk id="73" min="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autoPageBreaks="0"/>
  </sheetPr>
  <dimension ref="A1:F19"/>
  <sheetViews>
    <sheetView showGridLines="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</cols>
  <sheetData>
    <row r="1" spans="1:6" ht="18">
      <c r="B1" s="1" t="s">
        <v>184</v>
      </c>
    </row>
    <row r="2" spans="1:6" ht="15">
      <c r="B2" s="7" t="str">
        <f>Model_Name</f>
        <v>Multi-Stack Waterfall Chart Example</v>
      </c>
    </row>
    <row r="3" spans="1:6">
      <c r="B3" s="139" t="s">
        <v>1</v>
      </c>
      <c r="C3" s="139"/>
      <c r="D3" s="139"/>
    </row>
    <row r="4" spans="1:6" ht="12.75">
      <c r="A4" s="8" t="s">
        <v>4</v>
      </c>
      <c r="B4" s="10" t="s">
        <v>10</v>
      </c>
      <c r="C4" s="11" t="s">
        <v>11</v>
      </c>
    </row>
    <row r="7" spans="1:6" ht="12.75">
      <c r="B7" s="79" t="str">
        <f>B1</f>
        <v>Multi-Stack Waterfall Chart - Lookup Tables</v>
      </c>
    </row>
    <row r="9" spans="1:6" ht="11.25">
      <c r="C9" s="21" t="s">
        <v>185</v>
      </c>
      <c r="F9" s="21" t="s">
        <v>21</v>
      </c>
    </row>
    <row r="11" spans="1:6">
      <c r="D11" s="22" t="s">
        <v>186</v>
      </c>
      <c r="F11" s="3" t="s">
        <v>187</v>
      </c>
    </row>
    <row r="12" spans="1:6">
      <c r="D12" s="106" t="str">
        <f>IF(TS_Periodicity=Annual,Costs_TA!$J$7,Costs_TA!$J$6)</f>
        <v xml:space="preserve">2010 (A) </v>
      </c>
      <c r="F12" s="3"/>
    </row>
    <row r="13" spans="1:6">
      <c r="D13" s="106" t="str">
        <f>IF(TS_Periodicity=Annual,Costs_TA!$K$7,Costs_TA!$K$6)</f>
        <v xml:space="preserve">2011 (A) </v>
      </c>
      <c r="F13" s="3"/>
    </row>
    <row r="14" spans="1:6">
      <c r="D14" s="106" t="str">
        <f>IF(TS_Periodicity=Annual,Costs_TA!$L$7,Costs_TA!$L$6)</f>
        <v xml:space="preserve">2012 (A) </v>
      </c>
      <c r="F14" s="3"/>
    </row>
    <row r="15" spans="1:6">
      <c r="D15" s="106" t="str">
        <f>IF(TS_Periodicity=Annual,Costs_TA!$M$7,Costs_TA!$M$6)</f>
        <v xml:space="preserve">2013 (F) </v>
      </c>
      <c r="F15" s="3"/>
    </row>
    <row r="16" spans="1:6">
      <c r="D16" s="106" t="str">
        <f>IF(TS_Periodicity=Annual,Costs_TA!$N$7,Costs_TA!$N$6)</f>
        <v xml:space="preserve">2014 (F) </v>
      </c>
      <c r="F16" s="3"/>
    </row>
    <row r="17" spans="4:6">
      <c r="D17" s="106" t="str">
        <f>IF(TS_Periodicity=Annual,Costs_TA!$O$7,Costs_TA!$O$6)</f>
        <v xml:space="preserve">2015 (F) </v>
      </c>
      <c r="F17" s="3"/>
    </row>
    <row r="18" spans="4:6">
      <c r="D18" s="106" t="str">
        <f>IF(TS_Periodicity=Annual,Costs_TA!$P$7,Costs_TA!$P$6)</f>
        <v xml:space="preserve">2016 (F) </v>
      </c>
      <c r="F18" s="3"/>
    </row>
    <row r="19" spans="4:6">
      <c r="D19" s="106" t="str">
        <f>IF(TS_Periodicity=Annual,Costs_TA!$Q$7,Costs_TA!$Q$6)</f>
        <v xml:space="preserve">2017 (F) </v>
      </c>
      <c r="F19" s="3"/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10" tooltip="Go to Previous Sheet" display="HL_Sheet_Main_10"/>
    <hyperlink ref="C4" location="HL_Sheet_Main_11" tooltip="Go to Next Sheet" display="HL_Sheet_Main_11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autoPageBreaks="0" fitToPage="1"/>
  </sheetPr>
  <dimension ref="C9:G20"/>
  <sheetViews>
    <sheetView showGridLines="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23</v>
      </c>
    </row>
    <row r="10" spans="3:7" ht="16.5">
      <c r="C10" s="12" t="s">
        <v>156</v>
      </c>
    </row>
    <row r="11" spans="3:7" ht="15">
      <c r="C11" s="7" t="str">
        <f>Model_Name</f>
        <v>Multi-Stack Waterfall Chart Example</v>
      </c>
    </row>
    <row r="12" spans="3:7">
      <c r="C12" s="139" t="s">
        <v>1</v>
      </c>
      <c r="D12" s="139"/>
      <c r="E12" s="139"/>
      <c r="F12" s="139"/>
      <c r="G12" s="139"/>
    </row>
    <row r="13" spans="3:7" ht="12.75">
      <c r="C13" s="10" t="s">
        <v>10</v>
      </c>
      <c r="D13" s="11" t="s">
        <v>11</v>
      </c>
    </row>
    <row r="17" spans="3:3">
      <c r="C17" s="2" t="s">
        <v>16</v>
      </c>
    </row>
    <row r="18" spans="3:3">
      <c r="C18" s="3" t="s">
        <v>17</v>
      </c>
    </row>
    <row r="19" spans="3:3">
      <c r="C19" s="3" t="s">
        <v>18</v>
      </c>
    </row>
    <row r="20" spans="3:3">
      <c r="C20" s="3" t="s">
        <v>19</v>
      </c>
    </row>
  </sheetData>
  <mergeCells count="1">
    <mergeCell ref="C12:G12"/>
  </mergeCells>
  <hyperlinks>
    <hyperlink ref="C12" location="HL_Home" tooltip="Go to Table of Contents" display="HL_Home"/>
    <hyperlink ref="C13" location="HL_Sheet_Main_14" tooltip="Go to Previous Sheet" display="HL_Sheet_Main_14"/>
    <hyperlink ref="D13" location="HL_Sheet_Main_12" tooltip="Go to Next Sheet" display="HL_Sheet_Main_12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autoPageBreaks="0"/>
  </sheetPr>
  <dimension ref="A1:M54"/>
  <sheetViews>
    <sheetView showGridLines="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5" width="3.83203125" customWidth="1"/>
  </cols>
  <sheetData>
    <row r="1" spans="1:9" ht="18">
      <c r="B1" s="1" t="s">
        <v>23</v>
      </c>
    </row>
    <row r="2" spans="1:9" ht="15">
      <c r="B2" s="7" t="str">
        <f>Model_Name</f>
        <v>Multi-Stack Waterfall Chart Example</v>
      </c>
    </row>
    <row r="3" spans="1:9">
      <c r="B3" s="139" t="s">
        <v>1</v>
      </c>
      <c r="C3" s="139"/>
      <c r="D3" s="139"/>
      <c r="E3" s="139"/>
      <c r="F3" s="139"/>
    </row>
    <row r="4" spans="1:9" ht="12.75">
      <c r="A4" s="8" t="s">
        <v>4</v>
      </c>
      <c r="B4" s="10" t="s">
        <v>10</v>
      </c>
      <c r="C4" s="11"/>
      <c r="D4" s="96" t="s">
        <v>158</v>
      </c>
      <c r="E4" s="96" t="s">
        <v>159</v>
      </c>
      <c r="F4" s="72" t="s">
        <v>160</v>
      </c>
    </row>
    <row r="7" spans="1:9" ht="12.75">
      <c r="B7" s="9" t="s">
        <v>128</v>
      </c>
    </row>
    <row r="9" spans="1:9" ht="17.25" customHeight="1">
      <c r="C9" s="34" t="b">
        <v>1</v>
      </c>
    </row>
    <row r="11" spans="1:9" ht="11.25">
      <c r="C11" s="21" t="s">
        <v>129</v>
      </c>
    </row>
    <row r="13" spans="1:9">
      <c r="D13" s="40" t="str">
        <f>D22</f>
        <v>Total Errors:</v>
      </c>
      <c r="I13" s="42">
        <f>Err_Chks_Ttl_Areas</f>
        <v>0</v>
      </c>
    </row>
    <row r="14" spans="1:9">
      <c r="D14" s="43" t="s">
        <v>134</v>
      </c>
      <c r="I14" s="44" t="str">
        <f>IF(OR(NOT(CB_Err_Chks_Show_Msg),Err_Chks_Ttl_Areas=0),"",IF(Err_Chks_Ttl_Areas=1," (Error in "&amp;INDEX(CA_Err_Chks_Area_Names,MATCH(1,CA_Err_Chks_Flags,0))&amp;")"," ("&amp;TEXT(Err_Chks_Ttl_Areas,"#,##0")&amp;" Errors Detected)"))</f>
        <v/>
      </c>
    </row>
    <row r="16" spans="1:9" ht="11.25">
      <c r="C16" s="21" t="s">
        <v>128</v>
      </c>
    </row>
    <row r="18" spans="2:13">
      <c r="D18" s="35" t="s">
        <v>128</v>
      </c>
      <c r="E18" s="36"/>
      <c r="F18" s="36"/>
      <c r="G18" s="36"/>
      <c r="H18" s="36"/>
      <c r="I18" s="36"/>
      <c r="J18" s="36"/>
      <c r="K18" s="37" t="s">
        <v>130</v>
      </c>
      <c r="L18" s="37" t="s">
        <v>131</v>
      </c>
      <c r="M18" s="37" t="s">
        <v>132</v>
      </c>
    </row>
    <row r="19" spans="2:13">
      <c r="D19" s="88"/>
      <c r="E19" s="69"/>
      <c r="F19" s="69"/>
      <c r="G19" s="69"/>
      <c r="H19" s="69"/>
      <c r="I19" s="69"/>
      <c r="J19" s="69"/>
      <c r="K19" s="89"/>
      <c r="L19" s="89"/>
      <c r="M19" s="89"/>
    </row>
    <row r="20" spans="2:13">
      <c r="D20" s="5" t="str">
        <f>IF(ISERROR(Err_Chk_1_Hdg),"Miscellaneous Check",Err_Chk_1_Hdg)</f>
        <v>Costs - Outputs</v>
      </c>
      <c r="E20" s="4"/>
      <c r="F20" s="4"/>
      <c r="G20" s="4"/>
      <c r="H20" s="4"/>
      <c r="I20" s="4"/>
      <c r="J20" s="4"/>
      <c r="K20" s="41">
        <f>IF(ISERROR(HL_Err_Chk_1),1,(HL_Err_Chk_1&lt;&gt;0)*1)</f>
        <v>0</v>
      </c>
      <c r="L20" s="33" t="s">
        <v>181</v>
      </c>
      <c r="M20" s="38">
        <f>K20*(L20="Yes")</f>
        <v>0</v>
      </c>
    </row>
    <row r="22" spans="2:13">
      <c r="D22" s="2" t="s">
        <v>133</v>
      </c>
      <c r="M22" s="39">
        <f>SUMIF(CA_Err_Chks_Inc,"Yes",CA_Err_Chks_Flags)</f>
        <v>0</v>
      </c>
    </row>
    <row r="25" spans="2:13" ht="12.75">
      <c r="B25" s="9" t="s">
        <v>135</v>
      </c>
    </row>
    <row r="27" spans="2:13" ht="17.25" customHeight="1">
      <c r="C27" s="34" t="b">
        <v>1</v>
      </c>
    </row>
    <row r="29" spans="2:13" ht="11.25">
      <c r="C29" s="21" t="s">
        <v>136</v>
      </c>
    </row>
    <row r="31" spans="2:13">
      <c r="D31" s="40" t="str">
        <f>D38</f>
        <v>Total Sensitivities:</v>
      </c>
      <c r="I31" s="42">
        <f>Sens_Chks_Ttl_Areas</f>
        <v>0</v>
      </c>
    </row>
    <row r="32" spans="2:13">
      <c r="D32" s="43" t="s">
        <v>138</v>
      </c>
      <c r="I32" s="44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/>
      </c>
    </row>
    <row r="34" spans="2:13" ht="11.25">
      <c r="C34" s="21" t="s">
        <v>135</v>
      </c>
    </row>
    <row r="36" spans="2:13">
      <c r="D36" s="35" t="s">
        <v>135</v>
      </c>
      <c r="E36" s="36"/>
      <c r="F36" s="36"/>
      <c r="G36" s="36"/>
      <c r="H36" s="36"/>
      <c r="I36" s="36"/>
      <c r="J36" s="36"/>
      <c r="K36" s="37" t="s">
        <v>130</v>
      </c>
      <c r="L36" s="37" t="s">
        <v>131</v>
      </c>
      <c r="M36" s="37" t="s">
        <v>132</v>
      </c>
    </row>
    <row r="38" spans="2:13">
      <c r="D38" s="2" t="s">
        <v>137</v>
      </c>
      <c r="M38" s="39">
        <f>SUMIF(CA_Sens_Chks_Inc,"Yes",CA_Sens_Chks_Flags)</f>
        <v>0</v>
      </c>
    </row>
    <row r="41" spans="2:13" ht="12.75">
      <c r="B41" s="9" t="s">
        <v>139</v>
      </c>
    </row>
    <row r="43" spans="2:13" ht="17.25" customHeight="1">
      <c r="C43" s="34" t="b">
        <v>1</v>
      </c>
    </row>
    <row r="45" spans="2:13" ht="11.25">
      <c r="C45" s="21" t="s">
        <v>140</v>
      </c>
    </row>
    <row r="47" spans="2:13">
      <c r="D47" s="40" t="str">
        <f>D54</f>
        <v>Total Alerts:</v>
      </c>
      <c r="I47" s="42">
        <f>Alt_Chks_Ttl_Areas</f>
        <v>0</v>
      </c>
    </row>
    <row r="48" spans="2:13">
      <c r="D48" s="43" t="s">
        <v>142</v>
      </c>
      <c r="I48" s="44" t="str">
        <f>IF(OR(NOT(CB_Alt_Chks_Show_Msg),Alt_Chks_Ttl_Areas=0),"",IF(Alt_Chks_Ttl_Areas=1," (Alert in "&amp;INDEX(CA_Alt_Chks_Area_Names,MATCH(1,CA_Alt_Chks_Flags,0))&amp;")"," ("&amp;TEXT(Alt_Chks_Ttl_Areas,"#,##0")&amp;" Alerts Detected)"))</f>
        <v/>
      </c>
    </row>
    <row r="50" spans="3:13" ht="11.25">
      <c r="C50" s="21" t="s">
        <v>139</v>
      </c>
    </row>
    <row r="52" spans="3:13">
      <c r="D52" s="35" t="s">
        <v>139</v>
      </c>
      <c r="E52" s="36"/>
      <c r="F52" s="36"/>
      <c r="G52" s="36"/>
      <c r="H52" s="36"/>
      <c r="I52" s="36"/>
      <c r="J52" s="36"/>
      <c r="K52" s="37" t="s">
        <v>130</v>
      </c>
      <c r="L52" s="37" t="s">
        <v>131</v>
      </c>
      <c r="M52" s="37" t="s">
        <v>132</v>
      </c>
    </row>
    <row r="54" spans="3:13">
      <c r="D54" s="2" t="s">
        <v>141</v>
      </c>
      <c r="M54" s="39">
        <f>SUMIF(CA_Alt_Chks_Inc,"Yes",CA_Alt_Chks_Flags)</f>
        <v>0</v>
      </c>
    </row>
  </sheetData>
  <mergeCells count="1">
    <mergeCell ref="B3:F3"/>
  </mergeCells>
  <conditionalFormatting sqref="M22">
    <cfRule type="cellIs" dxfId="9" priority="1" stopIfTrue="1" operator="notEqual">
      <formula>0</formula>
    </cfRule>
  </conditionalFormatting>
  <conditionalFormatting sqref="I13">
    <cfRule type="cellIs" dxfId="8" priority="2" stopIfTrue="1" operator="notEqual">
      <formula>0</formula>
    </cfRule>
  </conditionalFormatting>
  <conditionalFormatting sqref="M38">
    <cfRule type="cellIs" dxfId="7" priority="3" stopIfTrue="1" operator="notEqual">
      <formula>0</formula>
    </cfRule>
  </conditionalFormatting>
  <conditionalFormatting sqref="I31">
    <cfRule type="cellIs" dxfId="6" priority="4" stopIfTrue="1" operator="notEqual">
      <formula>0</formula>
    </cfRule>
  </conditionalFormatting>
  <conditionalFormatting sqref="M54">
    <cfRule type="cellIs" dxfId="5" priority="5" stopIfTrue="1" operator="notEqual">
      <formula>0</formula>
    </cfRule>
  </conditionalFormatting>
  <conditionalFormatting sqref="I47">
    <cfRule type="cellIs" dxfId="4" priority="6" stopIfTrue="1" operator="notEqual">
      <formula>0</formula>
    </cfRule>
  </conditionalFormatting>
  <conditionalFormatting sqref="D20">
    <cfRule type="expression" dxfId="3" priority="7" stopIfTrue="1">
      <formula>K20&lt;&gt;0</formula>
    </cfRule>
  </conditionalFormatting>
  <conditionalFormatting sqref="K20">
    <cfRule type="cellIs" dxfId="2" priority="8" stopIfTrue="1" operator="notEqual">
      <formula>0</formula>
    </cfRule>
  </conditionalFormatting>
  <conditionalFormatting sqref="L20">
    <cfRule type="expression" dxfId="1" priority="9" stopIfTrue="1">
      <formula>K20&lt;&gt;0</formula>
    </cfRule>
  </conditionalFormatting>
  <conditionalFormatting sqref="M20">
    <cfRule type="expression" dxfId="0" priority="10" stopIfTrue="1">
      <formula>K20&lt;&gt;0</formula>
    </cfRule>
  </conditionalFormatting>
  <dataValidations count="2">
    <dataValidation type="custom" showDropDown="1" showErrorMessage="1" errorTitle="6 Cell Link" error="The value in an option button cell link must be either &quot;TRUE&quot; or &quot;FALSE&quot;" sqref="C9 C43 C27">
      <formula1>ISLOGICAL(C9)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</dataValidations>
  <hyperlinks>
    <hyperlink ref="D20:J20" location="HL_Err_Chk_1" tooltip="Go to Costs - Outputs" display="HL_Err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  <rowBreaks count="2" manualBreakCount="2">
    <brk id="24" min="1" max="12" man="1"/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P22"/>
  <sheetViews>
    <sheetView showGridLines="0" workbookViewId="0">
      <pane xSplit="1" ySplit="6" topLeftCell="B7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1"/>
  <cols>
    <col min="1" max="2" width="3.83203125" customWidth="1"/>
    <col min="3" max="3" width="0" hidden="1" customWidth="1"/>
    <col min="4" max="4" width="5.1640625" customWidth="1"/>
    <col min="5" max="5" width="0" hidden="1" customWidth="1"/>
    <col min="6" max="6" width="2.83203125" customWidth="1"/>
    <col min="7" max="7" width="0" hidden="1" customWidth="1"/>
    <col min="8" max="8" width="1.83203125" customWidth="1"/>
  </cols>
  <sheetData>
    <row r="1" spans="1:16" ht="18">
      <c r="B1" s="1" t="s">
        <v>2</v>
      </c>
    </row>
    <row r="2" spans="1:16" ht="15">
      <c r="B2" s="7" t="str">
        <f>Model_Name</f>
        <v>Multi-Stack Waterfall Chart Example</v>
      </c>
    </row>
    <row r="3" spans="1:16">
      <c r="B3" s="139" t="s">
        <v>3</v>
      </c>
      <c r="C3" s="139"/>
      <c r="D3" s="139"/>
      <c r="E3" s="139"/>
      <c r="F3" s="139"/>
      <c r="G3" s="139"/>
      <c r="H3" s="139"/>
      <c r="I3" s="139"/>
      <c r="J3" s="6"/>
    </row>
    <row r="6" spans="1:16" s="69" customFormat="1" ht="12.75">
      <c r="A6" s="67" t="s">
        <v>4</v>
      </c>
      <c r="B6" s="68" t="s">
        <v>5</v>
      </c>
    </row>
    <row r="8" spans="1:16" ht="19.149999999999999" customHeight="1">
      <c r="B8" s="153">
        <v>1</v>
      </c>
      <c r="C8" s="153"/>
      <c r="D8" s="154" t="str">
        <f>Assumptions_SC!C9</f>
        <v>Assumptions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outlineLevel="1">
      <c r="F9" s="151" t="s">
        <v>150</v>
      </c>
      <c r="G9" s="151"/>
      <c r="H9" s="152" t="str">
        <f>TS_BA!B1</f>
        <v>Time Series Assumptions</v>
      </c>
      <c r="I9" s="152"/>
      <c r="J9" s="152"/>
      <c r="K9" s="152"/>
      <c r="L9" s="152"/>
      <c r="M9" s="152"/>
      <c r="N9" s="152"/>
      <c r="O9" s="152"/>
      <c r="P9" s="152"/>
    </row>
    <row r="10" spans="1:16" outlineLevel="1">
      <c r="F10" s="151" t="s">
        <v>151</v>
      </c>
      <c r="G10" s="151"/>
      <c r="H10" s="152" t="str">
        <f>Costs_TA!B1</f>
        <v>Costs - Assumptions</v>
      </c>
      <c r="I10" s="152"/>
      <c r="J10" s="152"/>
      <c r="K10" s="152"/>
      <c r="L10" s="152"/>
      <c r="M10" s="152"/>
      <c r="N10" s="152"/>
      <c r="O10" s="152"/>
      <c r="P10" s="152"/>
    </row>
    <row r="11" spans="1:16" ht="19.149999999999999" customHeight="1">
      <c r="B11" s="153">
        <v>2</v>
      </c>
      <c r="C11" s="153"/>
      <c r="D11" s="154" t="str">
        <f>Outputs_SC!C9</f>
        <v>Outputs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outlineLevel="1">
      <c r="F12" s="151" t="s">
        <v>150</v>
      </c>
      <c r="G12" s="151"/>
      <c r="H12" s="152" t="str">
        <f>Costs_TO!B1</f>
        <v>Costs - Outputs</v>
      </c>
      <c r="I12" s="152"/>
      <c r="J12" s="152"/>
      <c r="K12" s="152"/>
      <c r="L12" s="152"/>
      <c r="M12" s="152"/>
      <c r="N12" s="152"/>
      <c r="O12" s="152"/>
      <c r="P12" s="152"/>
    </row>
    <row r="13" spans="1:16" outlineLevel="1">
      <c r="F13" s="151" t="s">
        <v>151</v>
      </c>
      <c r="G13" s="151"/>
      <c r="H13" s="152" t="str">
        <f>Multi_Stack_Waterfall_Chart_MS!B1</f>
        <v>Output Dashboard - Multi-Stack Waterfall Chart</v>
      </c>
      <c r="I13" s="152"/>
      <c r="J13" s="152"/>
      <c r="K13" s="152"/>
      <c r="L13" s="152"/>
      <c r="M13" s="152"/>
      <c r="N13" s="152"/>
      <c r="O13" s="152"/>
      <c r="P13" s="152"/>
    </row>
    <row r="14" spans="1:16" ht="19.149999999999999" customHeight="1">
      <c r="B14" s="153">
        <v>3</v>
      </c>
      <c r="C14" s="153"/>
      <c r="D14" s="154" t="str">
        <f>Appendices_SC!C9</f>
        <v>Appendices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6" ht="11.25">
      <c r="D15" s="149" t="s">
        <v>155</v>
      </c>
      <c r="E15" s="149"/>
      <c r="F15" s="150" t="str">
        <f>Lookup_Tables_SSC!C9</f>
        <v>Lookup Tables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6" outlineLevel="1">
      <c r="F16" s="151" t="s">
        <v>150</v>
      </c>
      <c r="G16" s="151"/>
      <c r="H16" s="152" t="str">
        <f>TS_LU!B1</f>
        <v>Time Series Lookup Tables</v>
      </c>
      <c r="I16" s="152"/>
      <c r="J16" s="152"/>
      <c r="K16" s="152"/>
      <c r="L16" s="152"/>
      <c r="M16" s="152"/>
      <c r="N16" s="152"/>
      <c r="O16" s="152"/>
      <c r="P16" s="152"/>
    </row>
    <row r="17" spans="4:16" outlineLevel="1">
      <c r="F17" s="151" t="s">
        <v>151</v>
      </c>
      <c r="G17" s="151"/>
      <c r="H17" s="152" t="str">
        <f>Multi_Stack_Waterfall_LU!B1</f>
        <v>Multi-Stack Waterfall Chart - Lookup Tables</v>
      </c>
      <c r="I17" s="152"/>
      <c r="J17" s="152"/>
      <c r="K17" s="152"/>
      <c r="L17" s="152"/>
      <c r="M17" s="152"/>
      <c r="N17" s="152"/>
      <c r="O17" s="152"/>
      <c r="P17" s="152"/>
    </row>
    <row r="18" spans="4:16" ht="11.25">
      <c r="D18" s="149" t="s">
        <v>157</v>
      </c>
      <c r="E18" s="149"/>
      <c r="F18" s="150" t="str">
        <f>Checks_SSC!C9</f>
        <v>Checks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4:16" outlineLevel="1">
      <c r="F19" s="151" t="s">
        <v>150</v>
      </c>
      <c r="G19" s="151"/>
      <c r="H19" s="152" t="str">
        <f>Checks_BO!B1</f>
        <v>Checks</v>
      </c>
      <c r="I19" s="152"/>
      <c r="J19" s="152"/>
      <c r="K19" s="152"/>
      <c r="L19" s="152"/>
      <c r="M19" s="152"/>
      <c r="N19" s="152"/>
      <c r="O19" s="152"/>
      <c r="P19" s="152"/>
    </row>
    <row r="20" spans="4:16" outlineLevel="1">
      <c r="H20" s="70" t="s">
        <v>118</v>
      </c>
      <c r="I20" s="155" t="str">
        <f>TOC_Hdg_3</f>
        <v>Error Checks</v>
      </c>
      <c r="J20" s="155"/>
      <c r="K20" s="155"/>
      <c r="L20" s="155"/>
      <c r="M20" s="155"/>
      <c r="N20" s="155"/>
      <c r="O20" s="155"/>
      <c r="P20" s="155"/>
    </row>
    <row r="21" spans="4:16" outlineLevel="1">
      <c r="H21" s="70" t="s">
        <v>118</v>
      </c>
      <c r="I21" s="155" t="str">
        <f>TOC_Hdg_4</f>
        <v>Sensitivity Checks</v>
      </c>
      <c r="J21" s="155"/>
      <c r="K21" s="155"/>
      <c r="L21" s="155"/>
      <c r="M21" s="155"/>
      <c r="N21" s="155"/>
      <c r="O21" s="155"/>
      <c r="P21" s="155"/>
    </row>
    <row r="22" spans="4:16" outlineLevel="1">
      <c r="H22" s="70" t="s">
        <v>118</v>
      </c>
      <c r="I22" s="155" t="str">
        <f>TOC_Hdg_5</f>
        <v>Alert Checks</v>
      </c>
      <c r="J22" s="155"/>
      <c r="K22" s="155"/>
      <c r="L22" s="155"/>
      <c r="M22" s="155"/>
      <c r="N22" s="155"/>
      <c r="O22" s="155"/>
      <c r="P22" s="155"/>
    </row>
  </sheetData>
  <mergeCells count="28">
    <mergeCell ref="F19:G19"/>
    <mergeCell ref="H19:P19"/>
    <mergeCell ref="I22:P22"/>
    <mergeCell ref="D8:P8"/>
    <mergeCell ref="F9:G9"/>
    <mergeCell ref="H9:P9"/>
    <mergeCell ref="F10:G10"/>
    <mergeCell ref="H10:P10"/>
    <mergeCell ref="I21:P21"/>
    <mergeCell ref="I20:P20"/>
    <mergeCell ref="D15:E15"/>
    <mergeCell ref="F15:P15"/>
    <mergeCell ref="F16:G16"/>
    <mergeCell ref="H16:P16"/>
    <mergeCell ref="F17:G17"/>
    <mergeCell ref="H17:P17"/>
    <mergeCell ref="D18:E18"/>
    <mergeCell ref="F18:P18"/>
    <mergeCell ref="B3:I3"/>
    <mergeCell ref="F13:G13"/>
    <mergeCell ref="H13:P13"/>
    <mergeCell ref="B14:C14"/>
    <mergeCell ref="D14:P14"/>
    <mergeCell ref="B11:C11"/>
    <mergeCell ref="D11:P11"/>
    <mergeCell ref="F12:G12"/>
    <mergeCell ref="H12:P12"/>
    <mergeCell ref="B8:C8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display="HL_Sheet_Main_4"/>
    <hyperlink ref="H9" location="HL_Sheet_Main_4" display="HL_Sheet_Main_4"/>
    <hyperlink ref="F10" location="HL_Sheet_Main_5" display="HL_Sheet_Main_5"/>
    <hyperlink ref="H10" location="HL_Sheet_Main_5" display="HL_Sheet_Main_5"/>
    <hyperlink ref="B11" location="HL_Sheet_Main_6" tooltip="Go to Outputs" display="HL_Sheet_Main_6"/>
    <hyperlink ref="D11" location="HL_Sheet_Main_6" tooltip="Go to Outputs" display="HL_Sheet_Main_6"/>
    <hyperlink ref="F12" location="HL_Sheet_Main_7" display="HL_Sheet_Main_7"/>
    <hyperlink ref="H12" location="HL_Sheet_Main_7" display="HL_Sheet_Main_7"/>
    <hyperlink ref="F13" location="HL_Sheet_Main_13" display="HL_Sheet_Main_13"/>
    <hyperlink ref="H13" location="HL_Sheet_Main_13" display="HL_Sheet_Main_13"/>
    <hyperlink ref="B14" location="HL_Sheet_Main_8" tooltip="Go to Appendices" display="HL_Sheet_Main_8"/>
    <hyperlink ref="D14" location="HL_Sheet_Main_8" tooltip="Go to Appendices" display="HL_Sheet_Main_8"/>
    <hyperlink ref="D15" location="HL_Sheet_Main_9" tooltip="Go to Lookup Tables" display="HL_Sheet_Main_9"/>
    <hyperlink ref="F15" location="HL_Sheet_Main_9" tooltip="Go to Lookup Tables" display="HL_Sheet_Main_9"/>
    <hyperlink ref="F16" location="HL_Sheet_Main_10" display="HL_Sheet_Main_10"/>
    <hyperlink ref="H16" location="HL_Sheet_Main_10" display="HL_Sheet_Main_10"/>
    <hyperlink ref="F17" location="HL_Sheet_Main_14" display="HL_Sheet_Main_14"/>
    <hyperlink ref="H17" location="HL_Sheet_Main_14" display="HL_Sheet_Main_14"/>
    <hyperlink ref="D18" location="HL_Sheet_Main_11" tooltip="Go to Checks" display="HL_Sheet_Main_11"/>
    <hyperlink ref="F18" location="HL_Sheet_Main_11" tooltip="Go to Checks" display="HL_Sheet_Main_11"/>
    <hyperlink ref="F19" location="HL_Sheet_Main_12" display="HL_Sheet_Main_12"/>
    <hyperlink ref="H19" location="HL_Sheet_Main_12" display="HL_Sheet_Main_12"/>
    <hyperlink ref="H20" location="HL_TOC_3" tooltip="Go to Error Checks" display="HL_TOC_3"/>
    <hyperlink ref="I20" location="HL_TOC_3" tooltip="Go to Error Checks" display="HL_TOC_3"/>
    <hyperlink ref="H21" location="HL_TOC_4" tooltip="Go to Sensitivity Checks" display="HL_TOC_4"/>
    <hyperlink ref="I21" location="HL_TOC_4" tooltip="Go to Sensitivity Checks" display="HL_TOC_4"/>
    <hyperlink ref="H22" location="HL_TOC_5" tooltip="Go to Alert Checks" display="HL_TOC_5"/>
    <hyperlink ref="I22" location="HL_TOC_5" tooltip="Go to Alert Checks" display="HL_TOC_5"/>
    <hyperlink ref="A6" location="$B$7" tooltip="Go to Top of Sheet" display="$B$7"/>
    <hyperlink ref="B3" location="'Cover'!A1" tooltip="Go to Cover Sheet" display="'Cover'!A1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C9:G20"/>
  <sheetViews>
    <sheetView showGridLines="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12</v>
      </c>
    </row>
    <row r="10" spans="3:7" ht="16.5">
      <c r="C10" s="12" t="s">
        <v>149</v>
      </c>
    </row>
    <row r="11" spans="3:7" ht="15">
      <c r="C11" s="7" t="str">
        <f>Model_Name</f>
        <v>Multi-Stack Waterfall Chart Example</v>
      </c>
    </row>
    <row r="12" spans="3:7">
      <c r="C12" s="139" t="s">
        <v>1</v>
      </c>
      <c r="D12" s="139"/>
      <c r="E12" s="139"/>
      <c r="F12" s="139"/>
      <c r="G12" s="139"/>
    </row>
    <row r="13" spans="3:7" ht="12.75">
      <c r="C13" s="10" t="s">
        <v>10</v>
      </c>
      <c r="D13" s="11" t="s">
        <v>11</v>
      </c>
    </row>
    <row r="17" spans="3:3">
      <c r="C17" s="2" t="s">
        <v>6</v>
      </c>
    </row>
    <row r="18" spans="3:3">
      <c r="C18" s="3" t="s">
        <v>166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A1:K65"/>
  <sheetViews>
    <sheetView showGridLines="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style="13" customWidth="1"/>
    <col min="6" max="16384" width="11.83203125" style="13"/>
  </cols>
  <sheetData>
    <row r="1" spans="1:11" ht="18">
      <c r="B1" s="15" t="s">
        <v>13</v>
      </c>
    </row>
    <row r="2" spans="1:11" ht="15">
      <c r="B2" s="14" t="str">
        <f>Model_Name</f>
        <v>Multi-Stack Waterfall Chart Example</v>
      </c>
    </row>
    <row r="3" spans="1:11">
      <c r="B3" s="168" t="s">
        <v>1</v>
      </c>
      <c r="C3" s="168"/>
      <c r="D3" s="168"/>
      <c r="E3" s="168"/>
      <c r="F3" s="168"/>
    </row>
    <row r="4" spans="1:11" ht="12.75">
      <c r="A4" s="18" t="s">
        <v>4</v>
      </c>
      <c r="B4" s="19" t="s">
        <v>10</v>
      </c>
      <c r="C4" s="20" t="s">
        <v>11</v>
      </c>
      <c r="D4" s="95" t="s">
        <v>158</v>
      </c>
      <c r="E4" s="95" t="s">
        <v>159</v>
      </c>
      <c r="F4" s="71" t="s">
        <v>160</v>
      </c>
    </row>
    <row r="7" spans="1:11" ht="12.75">
      <c r="B7" s="26" t="s">
        <v>13</v>
      </c>
    </row>
    <row r="9" spans="1:11" ht="11.25">
      <c r="C9" s="27" t="s">
        <v>85</v>
      </c>
    </row>
    <row r="11" spans="1:11">
      <c r="D11" s="28" t="s">
        <v>86</v>
      </c>
      <c r="J11" s="169" t="s">
        <v>124</v>
      </c>
      <c r="K11" s="169"/>
    </row>
    <row r="12" spans="1:11">
      <c r="D12" s="28" t="s">
        <v>54</v>
      </c>
      <c r="J12" s="159" t="str">
        <f>Annual</f>
        <v>Annual</v>
      </c>
      <c r="K12" s="159"/>
    </row>
    <row r="13" spans="1:11" ht="15.75" customHeight="1">
      <c r="D13" s="28" t="s">
        <v>87</v>
      </c>
      <c r="J13" s="32">
        <v>31</v>
      </c>
      <c r="K13" s="32">
        <v>12</v>
      </c>
    </row>
    <row r="14" spans="1:11">
      <c r="D14" s="28" t="s">
        <v>88</v>
      </c>
      <c r="J14" s="166">
        <v>40179</v>
      </c>
      <c r="K14" s="167"/>
    </row>
    <row r="15" spans="1:11">
      <c r="D15" s="28" t="s">
        <v>89</v>
      </c>
      <c r="J15" s="170">
        <v>8</v>
      </c>
      <c r="K15" s="170"/>
    </row>
    <row r="16" spans="1:11" ht="10.5" hidden="1" customHeight="1" outlineLevel="2">
      <c r="D16" s="28" t="s">
        <v>90</v>
      </c>
      <c r="J16" s="159" t="str">
        <f>INDEX(LU_Period_Type_Names,MATCH(TS_Periodicity,LU_Periodicity,0))</f>
        <v>Year</v>
      </c>
      <c r="K16" s="159"/>
    </row>
    <row r="17" spans="3:11" ht="10.5" hidden="1" customHeight="1" outlineLevel="2">
      <c r="D17" s="28" t="s">
        <v>91</v>
      </c>
      <c r="J17" s="171" t="str">
        <f>CHOOSE(MATCH(TS_Periodicity,LU_Periodicity,0),Yr_Name,"H","Q","M")</f>
        <v>Year</v>
      </c>
      <c r="K17" s="171"/>
    </row>
    <row r="18" spans="3:11" ht="10.5" hidden="1" customHeight="1" outlineLevel="2">
      <c r="D18" s="28" t="s">
        <v>92</v>
      </c>
      <c r="J18" s="171" t="b">
        <f>OR(AND(DD_TS_Fin_YE_Day&gt;=28,DD_TS_Fin_YE_Mth=2),
DD_TS_Fin_YE_Day&gt;=DAY(EOMONTH(DATE(YEAR(TS_Start_Date),DD_TS_Fin_YE_Mth,1),0)))</f>
        <v>1</v>
      </c>
      <c r="K18" s="171"/>
    </row>
    <row r="19" spans="3:11" ht="10.5" hidden="1" customHeight="1" outlineLevel="2">
      <c r="D19" s="28" t="s">
        <v>93</v>
      </c>
      <c r="J19" s="157">
        <f>IF(TS_Mth_End,DATE(YEAR(TS_Per_1_FY_End_Date)-IF(TS_Per_1_FY_End_Date=EOMONTH(DATE(YEAR(TS_Per_1_FY_End_Date),Mths_In_Yr,1),0),0,1),MOD(MONTH(TS_Per_1_FY_End_Date),Mths_In_Yr)+1,1),
EDATE(TS_Per_1_FY_End_Date,-Mths_In_Yr)+1)</f>
        <v>40179</v>
      </c>
      <c r="K19" s="157"/>
    </row>
    <row r="20" spans="3:11" ht="10.5" hidden="1" customHeight="1" outlineLevel="2">
      <c r="D20" s="28" t="s">
        <v>94</v>
      </c>
      <c r="J20" s="157">
        <f>IF(TS_Mth_End,EOMONTH(DATE(YEAR(TS_Start_Date)+IF(MONTH(TS_Start_Date)&gt;DD_TS_Fin_YE_Mth,1,0),DD_TS_Fin_YE_Mth,1),0),
DATE(YEAR(TS_Start_Date)+IF(TS_Start_Date&gt;DATE(YEAR(TS_Start_Date),DD_TS_Fin_YE_Mth,DD_TS_Fin_YE_Day),1,0),DD_TS_Fin_YE_Mth,DD_TS_Fin_YE_Day))</f>
        <v>40543</v>
      </c>
      <c r="K20" s="157"/>
    </row>
    <row r="21" spans="3:11" ht="10.5" hidden="1" customHeight="1" outlineLevel="2">
      <c r="D21" s="28" t="s">
        <v>73</v>
      </c>
      <c r="J21" s="156">
        <f>INDEX(LU_Pers_In_Yr,MATCH(TS_Periodicity,LU_Periodicity,0))</f>
        <v>1</v>
      </c>
      <c r="K21" s="156"/>
    </row>
    <row r="22" spans="3:11" ht="10.5" hidden="1" customHeight="1" outlineLevel="2">
      <c r="D22" s="28" t="s">
        <v>95</v>
      </c>
      <c r="J22" s="156">
        <f>Mths_In_Yr/TS_Pers_In_Yr</f>
        <v>12</v>
      </c>
      <c r="K22" s="156"/>
    </row>
    <row r="23" spans="3:11" ht="10.5" hidden="1" customHeight="1" outlineLevel="2">
      <c r="D23" s="28" t="s">
        <v>96</v>
      </c>
      <c r="J23" s="156">
        <f>INT((((YEAR(TS_Start_Date)-YEAR(TS_Per_1_FY_Start_Date))*Mths_In_Yr+MONTH(TS_Start_Date)-MONTH(TS_Per_1_FY_Start_Date)+1
+IF(TS_Mth_End,0,
IF(TS_Start_Date&gt;(EDATE(TS_Per_1_FY_Start_Date,(YEAR(TS_Start_Date)-YEAR(TS_Per_1_FY_Start_Date))*Mths_In_Yr+MONTH(TS_Start_Date)-MONTH(TS_Per_1_FY_Start_Date)+1)-1),1,0)
-IF(TS_Start_Date&lt;EDATE(TS_Per_1_FY_Start_Date,(YEAR(TS_Start_Date)-YEAR(TS_Per_1_FY_Start_Date))*Mths_In_Yr+MONTH(TS_Start_Date)-MONTH(TS_Per_1_FY_Start_Date)),1,0)))-1)/TS_Mths_In_Per)+1</f>
        <v>1</v>
      </c>
      <c r="K23" s="156"/>
    </row>
    <row r="24" spans="3:11" ht="10.5" hidden="1" customHeight="1" outlineLevel="2">
      <c r="D24" s="28" t="s">
        <v>97</v>
      </c>
      <c r="J24" s="157">
        <f>IF(TS_Mth_End,EOMONTH(EDATE(TS_Per_1_FY_Start_Date,(TS_Per_1_Number-1)*TS_Mths_In_Per-1),0)+1,
EDATE(TS_Per_1_FY_Start_Date,(TS_Per_1_Number-1)*TS_Mths_In_Per))</f>
        <v>40179</v>
      </c>
      <c r="K24" s="157"/>
    </row>
    <row r="25" spans="3:11" ht="10.5" hidden="1" customHeight="1" outlineLevel="2">
      <c r="D25" s="28" t="s">
        <v>98</v>
      </c>
      <c r="J25" s="157">
        <f>IF(TS_Mth_End,EOMONTH(EDATE(TS_Per_1_FY_Start_Date,TS_Per_1_Number*TS_Mths_In_Per-1),0),
EDATE(TS_Per_1_FY_Start_Date,TS_Per_1_Number*TS_Mths_In_Per)-1)</f>
        <v>40543</v>
      </c>
      <c r="K25" s="157"/>
    </row>
    <row r="26" spans="3:11" ht="15.75" customHeight="1" collapsed="1">
      <c r="D26" s="28" t="s">
        <v>40</v>
      </c>
      <c r="J26" s="160">
        <v>2</v>
      </c>
      <c r="K26" s="161"/>
    </row>
    <row r="27" spans="3:11" ht="10.5" hidden="1" customHeight="1" outlineLevel="2">
      <c r="D27" s="28" t="s">
        <v>99</v>
      </c>
      <c r="J27" s="159" t="str">
        <f>INDEX(LU_Denom,DD_TS_Denom)</f>
        <v>$Millions</v>
      </c>
      <c r="K27" s="159"/>
    </row>
    <row r="28" spans="3:11" collapsed="1"/>
    <row r="29" spans="3:11" ht="11.25">
      <c r="C29" s="27" t="s">
        <v>100</v>
      </c>
    </row>
    <row r="31" spans="3:11" ht="17.25" customHeight="1">
      <c r="D31" s="28" t="s">
        <v>101</v>
      </c>
      <c r="J31" s="160" t="b">
        <v>1</v>
      </c>
      <c r="K31" s="161"/>
    </row>
    <row r="32" spans="3:11">
      <c r="D32" s="28" t="s">
        <v>102</v>
      </c>
      <c r="J32" s="162">
        <v>3</v>
      </c>
      <c r="K32" s="163"/>
    </row>
    <row r="33" spans="3:11">
      <c r="D33" s="28" t="s">
        <v>103</v>
      </c>
      <c r="J33" s="162">
        <v>0</v>
      </c>
      <c r="K33" s="163"/>
    </row>
    <row r="34" spans="3:11" ht="10.5" hidden="1" customHeight="1" outlineLevel="2">
      <c r="D34" s="28" t="s">
        <v>104</v>
      </c>
      <c r="J34" s="164" t="s">
        <v>125</v>
      </c>
      <c r="K34" s="165"/>
    </row>
    <row r="35" spans="3:11" ht="10.5" hidden="1" customHeight="1" outlineLevel="2">
      <c r="D35" s="28" t="s">
        <v>105</v>
      </c>
      <c r="J35" s="164" t="s">
        <v>126</v>
      </c>
      <c r="K35" s="165"/>
    </row>
    <row r="36" spans="3:11" ht="10.5" hidden="1" customHeight="1" outlineLevel="2">
      <c r="D36" s="28" t="s">
        <v>106</v>
      </c>
      <c r="J36" s="164" t="s">
        <v>127</v>
      </c>
      <c r="K36" s="165"/>
    </row>
    <row r="37" spans="3:11" collapsed="1"/>
    <row r="38" spans="3:11" ht="11.25">
      <c r="C38" s="27" t="s">
        <v>107</v>
      </c>
    </row>
    <row r="40" spans="3:11" ht="15.75" customHeight="1">
      <c r="D40" s="28" t="s">
        <v>50</v>
      </c>
      <c r="J40" s="160">
        <v>1</v>
      </c>
      <c r="K40" s="161"/>
    </row>
    <row r="41" spans="3:11">
      <c r="D41" s="28" t="s">
        <v>108</v>
      </c>
      <c r="J41" s="162">
        <v>3</v>
      </c>
      <c r="K41" s="163"/>
    </row>
    <row r="42" spans="3:11">
      <c r="D42" s="28" t="s">
        <v>109</v>
      </c>
      <c r="J42" s="166">
        <v>41275</v>
      </c>
      <c r="K42" s="167"/>
    </row>
    <row r="43" spans="3:11" hidden="1" outlineLevel="2"/>
    <row r="44" spans="3:11" hidden="1" outlineLevel="2">
      <c r="D44" s="29" t="s">
        <v>110</v>
      </c>
    </row>
    <row r="45" spans="3:11" hidden="1" outlineLevel="2"/>
    <row r="46" spans="3:11" ht="10.5" hidden="1" customHeight="1" outlineLevel="2">
      <c r="E46" s="28" t="s">
        <v>111</v>
      </c>
      <c r="J46" s="157">
        <f>TS_Proj_Start_Date-1</f>
        <v>41274</v>
      </c>
      <c r="K46" s="157"/>
    </row>
    <row r="47" spans="3:11" ht="10.5" hidden="1" customHeight="1" outlineLevel="2">
      <c r="E47" s="28" t="s">
        <v>112</v>
      </c>
      <c r="J47" s="158">
        <f>IF(TS_Data_End_Date&lt;TS_Start_Date,0,
MAX(0,INT((((YEAR(TS_Data_End_Date)-YEAR(TS_Per_1_FY_Start_Date))*Mths_In_Yr+MONTH(TS_Data_End_Date)-MONTH(TS_Per_1_FY_Start_Date)+1
+IF(TS_Mth_End,0,
IF(TS_Data_End_Date&gt;(EDATE(TS_Per_1_FY_Start_Date,(YEAR(TS_Data_End_Date)-YEAR(TS_Per_1_FY_Start_Date))*Mths_In_Yr+MONTH(TS_Data_End_Date)-MONTH(TS_Per_1_FY_Start_Date)+1)-1),1,0)
-IF(TS_Data_End_Date&lt;EDATE(TS_Per_1_FY_Start_Date,(YEAR(TS_Data_End_Date)-YEAR(TS_Per_1_FY_Start_Date))*Mths_In_Yr+MONTH(TS_Data_End_Date)-MONTH(TS_Per_1_FY_Start_Date)),1,0)))
-1)/TS_Mths_In_Per)-TS_Per_1_Number+2))</f>
        <v>3</v>
      </c>
      <c r="K47" s="158"/>
    </row>
    <row r="48" spans="3:11" ht="10.5" hidden="1" customHeight="1" outlineLevel="2">
      <c r="E48" s="28" t="s">
        <v>113</v>
      </c>
      <c r="J48" s="156">
        <f>IF(TS_Data_Total_Pers=0,0,
TS_Data_Total_Pers-IF(TS_Data_End_Date&lt;&gt;IF(TS_Data_Total_Pers=1,TS_Per_1_End_Date,
IF(TS_Mth_End,EOMONTH(EDATE(TS_Per_1_FY_Start_Date,(TS_Per_1_Number+TS_Data_Total_Pers-1)*TS_Mths_In_Per-1),0),
EDATE(TS_Per_1_FY_Start_Date,(TS_Per_1_Number+TS_Data_Total_Pers-1)*TS_Mths_In_Per)-1)),1,0))</f>
        <v>3</v>
      </c>
      <c r="K48" s="156"/>
    </row>
    <row r="49" spans="3:11" ht="10.5" hidden="1" customHeight="1" outlineLevel="2">
      <c r="E49" s="28" t="s">
        <v>114</v>
      </c>
      <c r="J49" s="159" t="b">
        <f>IF(TS_Data_End_Date&lt;TS_Start_Date,FALSE,
IF(TS_Data_End_Date=TS_Per_1_End_Date,IF(TS_Start_Date&lt;&gt;TS_Per_1_Start_Date,TRUE,FALSE),
IF(TS_Data_End_Date&lt;TS_Per_1_End_Date,TRUE,
IF(TS_Data_End_Date&lt;&gt;IF(TS_Data_Total_Pers=1,TS_Per_1_End_Date,
IF(TS_Mth_End,EOMONTH(EDATE(TS_Per_1_FY_Start_Date,(TS_Per_1_Number+TS_Data_Total_Pers-1)*TS_Mths_In_Per-1),0),EDATE(TS_Per_1_FY_Start_Date,(TS_Per_1_Number+TS_Data_Total_Pers-1)*TS_Mths_In_Per)-1)),TRUE,FALSE))))</f>
        <v>0</v>
      </c>
      <c r="K49" s="159"/>
    </row>
    <row r="50" spans="3:11" hidden="1" outlineLevel="2"/>
    <row r="51" spans="3:11" hidden="1" outlineLevel="2">
      <c r="D51" s="29" t="s">
        <v>115</v>
      </c>
    </row>
    <row r="52" spans="3:11" hidden="1" outlineLevel="2"/>
    <row r="53" spans="3:11" ht="10.5" hidden="1" customHeight="1" outlineLevel="2">
      <c r="E53" s="28" t="s">
        <v>116</v>
      </c>
      <c r="J53" s="157">
        <f>IF(DD_TS_Data_Term_Basis=1,IF(TS_Mth_End,EOMONTH(EDATE(TS_Per_1_FY_Start_Date,(TS_Per_1_Number+TS_Data_Pers_Ass-1)*TS_Mths_In_Per-1),0),
EDATE(TS_Per_1_FY_Start_Date,(TS_Per_1_Number+TS_Data_Pers_Ass-1)*TS_Mths_In_Per)-1)+1,TS_Proj_Start_Date_Ass)</f>
        <v>41275</v>
      </c>
      <c r="K53" s="157"/>
    </row>
    <row r="54" spans="3:11" ht="10.5" hidden="1" customHeight="1" outlineLevel="2">
      <c r="E54" s="28" t="s">
        <v>93</v>
      </c>
      <c r="J54" s="157">
        <f>IF(TS_Mth_End,DATE(YEAR(TS_Proj_Per_1_FY_End_Date)-IF(TS_Proj_Per_1_FY_End_Date=EOMONTH(DATE(YEAR(TS_Proj_Per_1_FY_End_Date),Mths_In_Yr,1),0),0,1),MOD(MONTH(TS_Proj_Per_1_FY_End_Date),Mths_In_Yr)+1,1),
EDATE(TS_Proj_Per_1_FY_End_Date,-Mths_In_Yr)+1)</f>
        <v>41275</v>
      </c>
      <c r="K54" s="157"/>
    </row>
    <row r="55" spans="3:11" ht="10.5" hidden="1" customHeight="1" outlineLevel="2">
      <c r="E55" s="28" t="s">
        <v>94</v>
      </c>
      <c r="J55" s="157">
        <f>IF(TS_Mth_End,EOMONTH(DATE(YEAR(TS_Proj_Start_Date)+IF(MONTH(TS_Proj_Start_Date)&gt;DD_TS_Fin_YE_Mth,1,0),DD_TS_Fin_YE_Mth,1),0),
DATE(YEAR(TS_Proj_Start_Date)+IF(TS_Proj_Start_Date&gt;DATE(YEAR(TS_Proj_Start_Date),DD_TS_Fin_YE_Mth,DD_TS_Fin_YE_Day),1,0),DD_TS_Fin_YE_Mth,DD_TS_Fin_YE_Day))</f>
        <v>41639</v>
      </c>
      <c r="K55" s="157"/>
    </row>
    <row r="56" spans="3:11" ht="10.5" hidden="1" customHeight="1" outlineLevel="2">
      <c r="E56" s="28" t="s">
        <v>96</v>
      </c>
      <c r="J56" s="156">
        <f>INT((((YEAR(TS_Proj_Start_Date)-YEAR(TS_Proj_Per_1_FY_Start_Date))*Mths_In_Yr+MONTH(TS_Proj_Start_Date)-MONTH(TS_Proj_Per_1_FY_Start_Date)+1
+IF(TS_Mth_End,0,
IF(TS_Proj_Start_Date&gt;(EDATE(TS_Proj_Per_1_FY_Start_Date,(YEAR(TS_Proj_Start_Date)-YEAR(TS_Proj_Per_1_FY_Start_Date))*Mths_In_Yr+MONTH(TS_Proj_Start_Date)-MONTH(TS_Proj_Per_1_FY_Start_Date)+1)-1),1,0)
-IF(TS_Proj_Start_Date&lt;EDATE(TS_Proj_Per_1_FY_Start_Date,(YEAR(TS_Proj_Start_Date)-YEAR(TS_Proj_Per_1_FY_Start_Date))*Mths_In_Yr+MONTH(TS_Proj_Start_Date)-MONTH(TS_Proj_Per_1_FY_Start_Date)),1,0)))
-1)/TS_Mths_In_Per)+1</f>
        <v>1</v>
      </c>
      <c r="K56" s="156"/>
    </row>
    <row r="57" spans="3:11" ht="10.5" hidden="1" customHeight="1" outlineLevel="2">
      <c r="E57" s="28" t="s">
        <v>97</v>
      </c>
      <c r="J57" s="157">
        <f>IF(TS_Mth_End,EOMONTH(EDATE(TS_Proj_Per_1_FY_Start_Date,(TS_Proj_Per_1_Number-1)*TS_Mths_In_Per-1),0)+
1,EDATE(TS_Proj_Per_1_FY_Start_Date,(TS_Proj_Per_1_Number-1)*TS_Mths_In_Per))</f>
        <v>41275</v>
      </c>
      <c r="K57" s="157"/>
    </row>
    <row r="58" spans="3:11" ht="10.5" hidden="1" customHeight="1" outlineLevel="2">
      <c r="E58" s="28" t="s">
        <v>98</v>
      </c>
      <c r="J58" s="157">
        <f>IF(TS_Mth_End,EOMONTH(EDATE(TS_Proj_Per_1_FY_Start_Date,TS_Proj_Per_1_Number*TS_Mths_In_Per-1),0),
EDATE(TS_Proj_Per_1_FY_Start_Date,TS_Proj_Per_1_Number*TS_Mths_In_Per)-1)</f>
        <v>41639</v>
      </c>
      <c r="K58" s="157"/>
    </row>
    <row r="59" spans="3:11" collapsed="1"/>
    <row r="60" spans="3:11">
      <c r="C60" s="29" t="s">
        <v>117</v>
      </c>
    </row>
    <row r="61" spans="3:11">
      <c r="C61" s="30" t="s">
        <v>118</v>
      </c>
      <c r="D61" s="28" t="s">
        <v>119</v>
      </c>
    </row>
    <row r="62" spans="3:11">
      <c r="C62" s="30" t="s">
        <v>118</v>
      </c>
      <c r="D62" s="28" t="s">
        <v>120</v>
      </c>
    </row>
    <row r="63" spans="3:11">
      <c r="C63" s="30" t="s">
        <v>118</v>
      </c>
      <c r="D63" s="28" t="s">
        <v>121</v>
      </c>
    </row>
    <row r="64" spans="3:11">
      <c r="C64" s="30" t="s">
        <v>118</v>
      </c>
      <c r="D64" s="31" t="s">
        <v>122</v>
      </c>
    </row>
    <row r="65" spans="3:4">
      <c r="C65" s="30" t="s">
        <v>118</v>
      </c>
      <c r="D65" s="31" t="s">
        <v>123</v>
      </c>
    </row>
  </sheetData>
  <mergeCells count="36">
    <mergeCell ref="B3:F3"/>
    <mergeCell ref="J11:K11"/>
    <mergeCell ref="J12:K12"/>
    <mergeCell ref="J25:K2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41:K41"/>
    <mergeCell ref="J42:K42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dxfId="19" priority="1" stopIfTrue="1">
      <formula>NOT(J$31)</formula>
    </cfRule>
  </conditionalFormatting>
  <conditionalFormatting sqref="J33">
    <cfRule type="expression" dxfId="18" priority="2" stopIfTrue="1">
      <formula>NOT(J$31)</formula>
    </cfRule>
  </conditionalFormatting>
  <conditionalFormatting sqref="J34">
    <cfRule type="expression" dxfId="17" priority="3" stopIfTrue="1">
      <formula>NOT(J$31)</formula>
    </cfRule>
  </conditionalFormatting>
  <conditionalFormatting sqref="J35">
    <cfRule type="expression" dxfId="16" priority="4" stopIfTrue="1">
      <formula>NOT(J$31)</formula>
    </cfRule>
  </conditionalFormatting>
  <conditionalFormatting sqref="J36">
    <cfRule type="expression" dxfId="15" priority="5" stopIfTrue="1">
      <formula>NOT(J$31)</formula>
    </cfRule>
  </conditionalFormatting>
  <conditionalFormatting sqref="J41">
    <cfRule type="expression" dxfId="14" priority="6" stopIfTrue="1">
      <formula>DD_TS_Data_Term_Basis&lt;&gt;1</formula>
    </cfRule>
  </conditionalFormatting>
  <conditionalFormatting sqref="J42">
    <cfRule type="expression" dxfId="13" priority="7" stopIfTrue="1">
      <formula>DD_TS_Data_Term_Basis&lt;&gt;2</formula>
    </cfRule>
    <cfRule type="cellIs" dxfId="12" priority="8" stopIfTrue="1" operator="lessThan">
      <formula>TS_Start_Date</formula>
    </cfRule>
  </conditionalFormatting>
  <dataValidations count="11">
    <dataValidation type="whole" showDropDown="1" showErrorMessage="1" errorTitle="0 Cell Link" error="The value in a 0 cell link must be a whole number within the control's lookup range rows." sqref="J13">
      <formula1>1</formula1>
      <formula2>ROWS(LU_Mth_Days )</formula2>
    </dataValidation>
    <dataValidation type="whole" showDropDown="1" showErrorMessage="1" errorTitle="0 Cell Link" error="The value in a 0 cell link must be a whole number within the control's lookup range rows." sqref="K13">
      <formula1>1</formula1>
      <formula2>ROWS(LU_Mth_Names )</formula2>
    </dataValidation>
    <dataValidation type="date" showDropDown="1" showInputMessage="1" showErrorMessage="1" errorTitle="Start Date" error="The entered start date assumption must be a valid date. For assistance, search for &quot;Date&quot; in Excel Help." promptTitle="Start Date" prompt="Enter the start date assumption here." sqref="J14">
      <formula1>1</formula1>
      <formula2>2862773</formula2>
    </dataValidation>
    <dataValidation type="whole" showDropDown="1" showErrorMessage="1" errorTitle="Periods" error="The entered number of periods must be a whole number between 1 and 249." sqref="J15">
      <formula1>1</formula1>
      <formula2>249</formula2>
    </dataValidation>
    <dataValidation type="whole" showDropDown="1" showErrorMessage="1" errorTitle="0 Cell Link" error="The value in a 0 cell link must be a whole number within the control's lookup range rows." sqref="J26">
      <formula1>1</formula1>
      <formula2>ROWS(LU_Denom )</formula2>
    </dataValidation>
    <dataValidation type="custom" showDropDown="1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DropDown="1" showErrorMessage="1" errorTitle="Invalid Assumption" error="Assumption must be a whole number greater than or equal to zero." sqref="J32">
      <formula1>0</formula1>
    </dataValidation>
    <dataValidation type="whole" operator="greaterThanOrEqual" showDropDown="1" showErrorMessage="1" errorTitle="Invalid Assumption" error="Assumption must be a whole number greater than or equal to zero." sqref="J33">
      <formula1>0</formula1>
    </dataValidation>
    <dataValidation type="whole" showDropDown="1" showErrorMessage="1" errorTitle="0 Cell Link" error="The value in a 0 cell link must be a whole number within the control's lookup range rows." sqref="J40">
      <formula1>1</formula1>
      <formula2>ROWS(LU_Data_Term_Basis )</formula2>
    </dataValidation>
    <dataValidation type="whole" operator="greaterThanOrEqual" showDropDown="1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Q32"/>
  <sheetViews>
    <sheetView showGridLines="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style="13" customWidth="1"/>
    <col min="6" max="16384" width="11.83203125" style="13"/>
  </cols>
  <sheetData>
    <row r="1" spans="1:17" ht="18">
      <c r="B1" s="15" t="s">
        <v>177</v>
      </c>
    </row>
    <row r="2" spans="1:17" ht="15">
      <c r="B2" s="14" t="str">
        <f>Model_Name</f>
        <v>Multi-Stack Waterfall Chart Example</v>
      </c>
    </row>
    <row r="3" spans="1:17">
      <c r="B3" s="168" t="s">
        <v>1</v>
      </c>
      <c r="C3" s="168"/>
      <c r="D3" s="168"/>
      <c r="E3" s="168"/>
      <c r="F3" s="168"/>
    </row>
    <row r="4" spans="1:17" ht="12.75">
      <c r="A4" s="18" t="s">
        <v>4</v>
      </c>
      <c r="B4" s="19" t="s">
        <v>10</v>
      </c>
      <c r="C4" s="20" t="s">
        <v>11</v>
      </c>
      <c r="D4" s="95" t="s">
        <v>158</v>
      </c>
      <c r="E4" s="95" t="s">
        <v>159</v>
      </c>
      <c r="F4" s="71" t="s">
        <v>160</v>
      </c>
    </row>
    <row r="6" spans="1:17">
      <c r="B6" s="46" t="str">
        <f>IF(TS_Pers_In_Yr=1,"",TS_Per_Type_Name&amp;" Ending")</f>
        <v/>
      </c>
      <c r="J6" s="47" t="str">
        <f t="shared" ref="J6:Q6" si="0">IF(TS_Pers_In_Yr=1,"",LEFT(INDEX(LU_Mth_Names,MONTH(J9)),3)&amp;"-"&amp;RIGHT(YEAR(J9),2))&amp;" "</f>
        <v xml:space="preserve"> </v>
      </c>
      <c r="K6" s="47" t="str">
        <f t="shared" si="0"/>
        <v xml:space="preserve"> </v>
      </c>
      <c r="L6" s="47" t="str">
        <f t="shared" si="0"/>
        <v xml:space="preserve"> </v>
      </c>
      <c r="M6" s="47" t="str">
        <f t="shared" si="0"/>
        <v xml:space="preserve"> </v>
      </c>
      <c r="N6" s="47" t="str">
        <f t="shared" si="0"/>
        <v xml:space="preserve"> </v>
      </c>
      <c r="O6" s="47" t="str">
        <f t="shared" si="0"/>
        <v xml:space="preserve"> </v>
      </c>
      <c r="P6" s="47" t="str">
        <f t="shared" si="0"/>
        <v xml:space="preserve"> </v>
      </c>
      <c r="Q6" s="47" t="str">
        <f t="shared" si="0"/>
        <v xml:space="preserve"> </v>
      </c>
    </row>
    <row r="7" spans="1:17">
      <c r="B7" s="52" t="str">
        <f>IF(TS_Pers_In_Yr=1,Yr_Name&amp;" Ending "&amp;DAY(TS_Per_1_End_Date)&amp;" "&amp;INDEX(LU_Mth_Names,DD_TS_Fin_YE_Mth),TS_Per_Type_Name)</f>
        <v>Year Ending 31 December</v>
      </c>
      <c r="C7" s="53"/>
      <c r="D7" s="53"/>
      <c r="E7" s="53"/>
      <c r="F7" s="53"/>
      <c r="G7" s="53"/>
      <c r="H7" s="53"/>
      <c r="I7" s="53"/>
      <c r="J7" s="54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54" t="str">
        <f t="shared" si="1"/>
        <v xml:space="preserve">2011 (A) </v>
      </c>
      <c r="L7" s="54" t="str">
        <f t="shared" si="1"/>
        <v xml:space="preserve">2012 (A) </v>
      </c>
      <c r="M7" s="54" t="str">
        <f t="shared" si="1"/>
        <v xml:space="preserve">2013 (F) </v>
      </c>
      <c r="N7" s="54" t="str">
        <f t="shared" si="1"/>
        <v xml:space="preserve">2014 (F) </v>
      </c>
      <c r="O7" s="54" t="str">
        <f t="shared" si="1"/>
        <v xml:space="preserve">2015 (F) </v>
      </c>
      <c r="P7" s="54" t="str">
        <f t="shared" si="1"/>
        <v xml:space="preserve">2016 (F) </v>
      </c>
      <c r="Q7" s="54" t="str">
        <f t="shared" si="1"/>
        <v xml:space="preserve">2017 (F) </v>
      </c>
    </row>
    <row r="8" spans="1:17" hidden="1" outlineLevel="2">
      <c r="B8" s="28" t="s">
        <v>143</v>
      </c>
      <c r="J8" s="48">
        <f t="shared" ref="J8:Q8" si="2">IF(J12=1,TS_Start_Date,I9+1)</f>
        <v>40179</v>
      </c>
      <c r="K8" s="48">
        <f t="shared" si="2"/>
        <v>40544</v>
      </c>
      <c r="L8" s="48">
        <f t="shared" si="2"/>
        <v>40909</v>
      </c>
      <c r="M8" s="48">
        <f t="shared" si="2"/>
        <v>41275</v>
      </c>
      <c r="N8" s="48">
        <f t="shared" si="2"/>
        <v>41640</v>
      </c>
      <c r="O8" s="48">
        <f t="shared" si="2"/>
        <v>42005</v>
      </c>
      <c r="P8" s="48">
        <f t="shared" si="2"/>
        <v>42370</v>
      </c>
      <c r="Q8" s="48">
        <f t="shared" si="2"/>
        <v>42736</v>
      </c>
    </row>
    <row r="9" spans="1:17" hidden="1" outlineLevel="2">
      <c r="B9" s="28" t="s">
        <v>144</v>
      </c>
      <c r="J9" s="48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48">
        <f t="shared" si="3"/>
        <v>40908</v>
      </c>
      <c r="L9" s="48">
        <f t="shared" si="3"/>
        <v>41274</v>
      </c>
      <c r="M9" s="48">
        <f t="shared" si="3"/>
        <v>41639</v>
      </c>
      <c r="N9" s="48">
        <f t="shared" si="3"/>
        <v>42004</v>
      </c>
      <c r="O9" s="48">
        <f t="shared" si="3"/>
        <v>42369</v>
      </c>
      <c r="P9" s="48">
        <f t="shared" si="3"/>
        <v>42735</v>
      </c>
      <c r="Q9" s="48">
        <f t="shared" si="3"/>
        <v>43100</v>
      </c>
    </row>
    <row r="10" spans="1:17" hidden="1" outlineLevel="2">
      <c r="B10" s="28" t="s">
        <v>145</v>
      </c>
      <c r="J10" s="49">
        <f t="shared" ref="J10:Q10" si="4">YEAR(TS_Per_1_FY_End_Date)+INT((TS_Per_1_Number+J12-2)/TS_Pers_In_Yr)</f>
        <v>2010</v>
      </c>
      <c r="K10" s="49">
        <f t="shared" si="4"/>
        <v>2011</v>
      </c>
      <c r="L10" s="49">
        <f t="shared" si="4"/>
        <v>2012</v>
      </c>
      <c r="M10" s="49">
        <f t="shared" si="4"/>
        <v>2013</v>
      </c>
      <c r="N10" s="49">
        <f t="shared" si="4"/>
        <v>2014</v>
      </c>
      <c r="O10" s="49">
        <f t="shared" si="4"/>
        <v>2015</v>
      </c>
      <c r="P10" s="49">
        <f t="shared" si="4"/>
        <v>2016</v>
      </c>
      <c r="Q10" s="49">
        <f t="shared" si="4"/>
        <v>2017</v>
      </c>
    </row>
    <row r="11" spans="1:17" hidden="1" outlineLevel="2">
      <c r="B11" s="28" t="s">
        <v>146</v>
      </c>
      <c r="J11" s="50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50" t="str">
        <f t="shared" si="5"/>
        <v xml:space="preserve">Year </v>
      </c>
      <c r="L11" s="50" t="str">
        <f t="shared" si="5"/>
        <v xml:space="preserve">Year </v>
      </c>
      <c r="M11" s="50" t="str">
        <f t="shared" si="5"/>
        <v xml:space="preserve">Year </v>
      </c>
      <c r="N11" s="50" t="str">
        <f t="shared" si="5"/>
        <v xml:space="preserve">Year </v>
      </c>
      <c r="O11" s="50" t="str">
        <f t="shared" si="5"/>
        <v xml:space="preserve">Year </v>
      </c>
      <c r="P11" s="50" t="str">
        <f t="shared" si="5"/>
        <v xml:space="preserve">Year </v>
      </c>
      <c r="Q11" s="50" t="str">
        <f t="shared" si="5"/>
        <v xml:space="preserve">Year </v>
      </c>
    </row>
    <row r="12" spans="1:17" hidden="1" outlineLevel="2">
      <c r="B12" s="28" t="s">
        <v>147</v>
      </c>
      <c r="J12" s="51">
        <f>COLUMN(J12)-COLUMN($J12)+1</f>
        <v>1</v>
      </c>
      <c r="K12" s="51">
        <f t="shared" ref="K12:Q12" si="6">COLUMN(K12)-COLUMN($J12)+1</f>
        <v>2</v>
      </c>
      <c r="L12" s="51">
        <f t="shared" si="6"/>
        <v>3</v>
      </c>
      <c r="M12" s="51">
        <f t="shared" si="6"/>
        <v>4</v>
      </c>
      <c r="N12" s="51">
        <f t="shared" si="6"/>
        <v>5</v>
      </c>
      <c r="O12" s="51">
        <f t="shared" si="6"/>
        <v>6</v>
      </c>
      <c r="P12" s="51">
        <f t="shared" si="6"/>
        <v>7</v>
      </c>
      <c r="Q12" s="51">
        <f t="shared" si="6"/>
        <v>8</v>
      </c>
    </row>
    <row r="13" spans="1:17" hidden="1" outlineLevel="2">
      <c r="B13" s="55" t="s">
        <v>148</v>
      </c>
      <c r="C13" s="53"/>
      <c r="D13" s="53"/>
      <c r="E13" s="53"/>
      <c r="F13" s="53"/>
      <c r="G13" s="53"/>
      <c r="H13" s="53"/>
      <c r="I13" s="53"/>
      <c r="J13" s="56" t="str">
        <f>J10&amp;"-"&amp;J11</f>
        <v xml:space="preserve">2010-Year </v>
      </c>
      <c r="K13" s="56" t="str">
        <f t="shared" ref="K13:Q13" si="7">K10&amp;"-"&amp;K11</f>
        <v xml:space="preserve">2011-Year </v>
      </c>
      <c r="L13" s="56" t="str">
        <f t="shared" si="7"/>
        <v xml:space="preserve">2012-Year </v>
      </c>
      <c r="M13" s="56" t="str">
        <f t="shared" si="7"/>
        <v xml:space="preserve">2013-Year </v>
      </c>
      <c r="N13" s="56" t="str">
        <f t="shared" si="7"/>
        <v xml:space="preserve">2014-Year </v>
      </c>
      <c r="O13" s="56" t="str">
        <f t="shared" si="7"/>
        <v xml:space="preserve">2015-Year </v>
      </c>
      <c r="P13" s="56" t="str">
        <f t="shared" si="7"/>
        <v xml:space="preserve">2016-Year </v>
      </c>
      <c r="Q13" s="56" t="str">
        <f t="shared" si="7"/>
        <v xml:space="preserve">2017-Year </v>
      </c>
    </row>
    <row r="14" spans="1:17" collapsed="1"/>
    <row r="16" spans="1:17" ht="12.75">
      <c r="B16" s="76" t="str">
        <f>B1</f>
        <v>Costs - Assumptions</v>
      </c>
    </row>
    <row r="18" spans="3:17">
      <c r="C18" s="77" t="s">
        <v>167</v>
      </c>
    </row>
    <row r="19" spans="3:17">
      <c r="C19" s="172" t="s">
        <v>168</v>
      </c>
      <c r="D19" s="173"/>
      <c r="E19" s="173"/>
      <c r="F19" s="173"/>
      <c r="G19" s="174"/>
      <c r="J19" s="78">
        <v>10</v>
      </c>
      <c r="K19" s="78">
        <v>20</v>
      </c>
      <c r="L19" s="78">
        <v>20.75</v>
      </c>
      <c r="M19" s="78">
        <v>21.5</v>
      </c>
      <c r="N19" s="78">
        <v>22.25</v>
      </c>
      <c r="O19" s="78">
        <v>23</v>
      </c>
      <c r="P19" s="78">
        <v>23.75</v>
      </c>
      <c r="Q19" s="78">
        <v>24.5</v>
      </c>
    </row>
    <row r="20" spans="3:17">
      <c r="C20" s="172" t="s">
        <v>169</v>
      </c>
      <c r="D20" s="173"/>
      <c r="E20" s="173"/>
      <c r="F20" s="173"/>
      <c r="G20" s="174"/>
      <c r="J20" s="78">
        <v>10</v>
      </c>
      <c r="K20" s="78">
        <v>5</v>
      </c>
      <c r="L20" s="78">
        <v>5.75</v>
      </c>
      <c r="M20" s="78">
        <v>6.5</v>
      </c>
      <c r="N20" s="78">
        <v>7.25</v>
      </c>
      <c r="O20" s="78">
        <v>8</v>
      </c>
      <c r="P20" s="78">
        <v>8.75</v>
      </c>
      <c r="Q20" s="78">
        <v>9.5</v>
      </c>
    </row>
    <row r="21" spans="3:17">
      <c r="C21" s="172" t="s">
        <v>170</v>
      </c>
      <c r="D21" s="173"/>
      <c r="E21" s="173"/>
      <c r="F21" s="173"/>
      <c r="G21" s="174"/>
      <c r="J21" s="78">
        <v>10</v>
      </c>
      <c r="K21" s="78">
        <v>20</v>
      </c>
      <c r="L21" s="78">
        <v>20.75</v>
      </c>
      <c r="M21" s="78">
        <v>21.5</v>
      </c>
      <c r="N21" s="78">
        <v>22.25</v>
      </c>
      <c r="O21" s="78">
        <v>23</v>
      </c>
      <c r="P21" s="78">
        <v>23.75</v>
      </c>
      <c r="Q21" s="78">
        <v>24.5</v>
      </c>
    </row>
    <row r="22" spans="3:17">
      <c r="C22" s="172" t="s">
        <v>171</v>
      </c>
      <c r="D22" s="173"/>
      <c r="E22" s="173"/>
      <c r="F22" s="173"/>
      <c r="G22" s="174"/>
      <c r="J22" s="78">
        <v>10</v>
      </c>
      <c r="K22" s="78">
        <v>5</v>
      </c>
      <c r="L22" s="78">
        <v>5.75</v>
      </c>
      <c r="M22" s="78">
        <v>6.5</v>
      </c>
      <c r="N22" s="78">
        <v>7.25</v>
      </c>
      <c r="O22" s="78">
        <v>8</v>
      </c>
      <c r="P22" s="78">
        <v>8.75</v>
      </c>
      <c r="Q22" s="78">
        <v>9.5</v>
      </c>
    </row>
    <row r="23" spans="3:17">
      <c r="C23" s="172" t="s">
        <v>172</v>
      </c>
      <c r="D23" s="173"/>
      <c r="E23" s="173"/>
      <c r="F23" s="173"/>
      <c r="G23" s="174"/>
      <c r="J23" s="78">
        <v>10</v>
      </c>
      <c r="K23" s="78">
        <v>20</v>
      </c>
      <c r="L23" s="78">
        <v>20.75</v>
      </c>
      <c r="M23" s="78">
        <v>21.5</v>
      </c>
      <c r="N23" s="78">
        <v>22.25</v>
      </c>
      <c r="O23" s="78">
        <v>23</v>
      </c>
      <c r="P23" s="78">
        <v>23.75</v>
      </c>
      <c r="Q23" s="78">
        <v>24.5</v>
      </c>
    </row>
    <row r="24" spans="3:17">
      <c r="C24" s="172" t="s">
        <v>173</v>
      </c>
      <c r="D24" s="173"/>
      <c r="E24" s="173"/>
      <c r="F24" s="173"/>
      <c r="G24" s="174"/>
      <c r="J24" s="78">
        <v>10</v>
      </c>
      <c r="K24" s="78">
        <v>5</v>
      </c>
      <c r="L24" s="78">
        <v>5.75</v>
      </c>
      <c r="M24" s="78">
        <v>6.5</v>
      </c>
      <c r="N24" s="78">
        <v>7.25</v>
      </c>
      <c r="O24" s="78">
        <v>8</v>
      </c>
      <c r="P24" s="78">
        <v>8.75</v>
      </c>
      <c r="Q24" s="78">
        <v>9.5</v>
      </c>
    </row>
    <row r="25" spans="3:17">
      <c r="C25" s="172" t="s">
        <v>174</v>
      </c>
      <c r="D25" s="173"/>
      <c r="E25" s="173"/>
      <c r="F25" s="173"/>
      <c r="G25" s="174"/>
      <c r="J25" s="78">
        <v>10</v>
      </c>
      <c r="K25" s="78">
        <v>20</v>
      </c>
      <c r="L25" s="78">
        <v>20.75</v>
      </c>
      <c r="M25" s="78">
        <v>21.5</v>
      </c>
      <c r="N25" s="78">
        <v>22.25</v>
      </c>
      <c r="O25" s="78">
        <v>23</v>
      </c>
      <c r="P25" s="78">
        <v>23.75</v>
      </c>
      <c r="Q25" s="78">
        <v>24.5</v>
      </c>
    </row>
    <row r="26" spans="3:17">
      <c r="C26" s="172" t="s">
        <v>175</v>
      </c>
      <c r="D26" s="173"/>
      <c r="E26" s="173"/>
      <c r="F26" s="173"/>
      <c r="G26" s="174"/>
      <c r="J26" s="83">
        <v>10</v>
      </c>
      <c r="K26" s="78">
        <v>5</v>
      </c>
      <c r="L26" s="78">
        <v>5.75</v>
      </c>
      <c r="M26" s="78">
        <v>6.5</v>
      </c>
      <c r="N26" s="78">
        <v>7.25</v>
      </c>
      <c r="O26" s="78">
        <v>8</v>
      </c>
      <c r="P26" s="78">
        <v>8.75</v>
      </c>
      <c r="Q26" s="78">
        <v>9.5</v>
      </c>
    </row>
    <row r="27" spans="3:17">
      <c r="C27" s="77" t="s">
        <v>180</v>
      </c>
      <c r="J27" s="84">
        <f>SUM(J19:J26)</f>
        <v>80</v>
      </c>
      <c r="K27" s="84">
        <f t="shared" ref="K27:Q27" si="8">SUM(K19:K26)</f>
        <v>100</v>
      </c>
      <c r="L27" s="84">
        <f t="shared" si="8"/>
        <v>106</v>
      </c>
      <c r="M27" s="84">
        <f t="shared" si="8"/>
        <v>112</v>
      </c>
      <c r="N27" s="84">
        <f t="shared" si="8"/>
        <v>118</v>
      </c>
      <c r="O27" s="84">
        <f t="shared" si="8"/>
        <v>124</v>
      </c>
      <c r="P27" s="84">
        <f t="shared" si="8"/>
        <v>130</v>
      </c>
      <c r="Q27" s="84">
        <f t="shared" si="8"/>
        <v>136</v>
      </c>
    </row>
    <row r="28" spans="3:17">
      <c r="C28" s="77"/>
      <c r="J28" s="132"/>
      <c r="K28" s="132"/>
      <c r="L28" s="132"/>
      <c r="M28" s="132"/>
      <c r="N28" s="132"/>
      <c r="O28" s="132"/>
      <c r="P28" s="132"/>
      <c r="Q28" s="132"/>
    </row>
    <row r="29" spans="3:17">
      <c r="C29" s="77" t="s">
        <v>197</v>
      </c>
      <c r="J29" s="132"/>
      <c r="K29" s="132"/>
      <c r="L29" s="132"/>
      <c r="M29" s="132"/>
      <c r="N29" s="132"/>
      <c r="O29" s="132"/>
      <c r="P29" s="132"/>
      <c r="Q29" s="132"/>
    </row>
    <row r="30" spans="3:17">
      <c r="C30" s="133">
        <v>1</v>
      </c>
      <c r="D30" s="134" t="s">
        <v>199</v>
      </c>
      <c r="J30" s="132"/>
      <c r="K30" s="132"/>
      <c r="L30" s="132"/>
      <c r="M30" s="132"/>
      <c r="N30" s="132"/>
      <c r="O30" s="132"/>
      <c r="P30" s="132"/>
      <c r="Q30" s="132"/>
    </row>
    <row r="32" spans="3:17">
      <c r="C32" s="17" t="str">
        <f>"Go to "&amp;HL_Costs_OP</f>
        <v>Go to Costs - Outputs</v>
      </c>
      <c r="D32" s="16"/>
      <c r="E32" s="16"/>
      <c r="F32" s="16"/>
      <c r="G32" s="16"/>
      <c r="H32" s="16"/>
      <c r="I32" s="16"/>
    </row>
  </sheetData>
  <mergeCells count="9">
    <mergeCell ref="C26:G26"/>
    <mergeCell ref="B3:F3"/>
    <mergeCell ref="C19:G19"/>
    <mergeCell ref="C20:G20"/>
    <mergeCell ref="C21:G21"/>
    <mergeCell ref="C22:G22"/>
    <mergeCell ref="C23:G23"/>
    <mergeCell ref="C24:G24"/>
    <mergeCell ref="C25:G25"/>
  </mergeCells>
  <dataValidations count="1">
    <dataValidation type="decimal" operator="greaterThanOrEqual" allowBlank="1" showDropDown="1" showErrorMessage="1" errorTitle="Invalid Assumption" error="Assumption must be a value greater than or equal to zero." sqref="J19:Q26">
      <formula1>0</formula1>
    </dataValidation>
  </dataValidations>
  <hyperlinks>
    <hyperlink ref="C32:I32" location="HL_Costs_OP" tooltip="Go to Costs - Outputs" display="HL_Costs_OP"/>
    <hyperlink ref="B3" location="HL_Home" tooltip="Go to Table of Contents" display="HL_Home"/>
    <hyperlink ref="A4" location="$B$14" tooltip="Go to Top of Sheet" display="$B$14"/>
    <hyperlink ref="B4" location="HL_Sheet_Main_4" tooltip="Go to Previous Sheet" display="HL_Sheet_Main_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C9:G20"/>
  <sheetViews>
    <sheetView showGridLines="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14</v>
      </c>
    </row>
    <row r="10" spans="3:7" ht="16.5">
      <c r="C10" s="12" t="s">
        <v>152</v>
      </c>
    </row>
    <row r="11" spans="3:7" ht="15">
      <c r="C11" s="7" t="str">
        <f>Model_Name</f>
        <v>Multi-Stack Waterfall Chart Example</v>
      </c>
    </row>
    <row r="12" spans="3:7">
      <c r="C12" s="139" t="s">
        <v>1</v>
      </c>
      <c r="D12" s="139"/>
      <c r="E12" s="139"/>
      <c r="F12" s="139"/>
      <c r="G12" s="139"/>
    </row>
    <row r="13" spans="3:7" ht="12.75">
      <c r="C13" s="10" t="s">
        <v>10</v>
      </c>
      <c r="D13" s="11" t="s">
        <v>11</v>
      </c>
    </row>
    <row r="17" spans="3:3">
      <c r="C17" s="2" t="s">
        <v>6</v>
      </c>
    </row>
    <row r="18" spans="3:3">
      <c r="C18" s="3" t="s">
        <v>176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7" tooltip="Go to Next Sheet" display="HL_Sheet_Main_7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autoPageBreaks="0"/>
  </sheetPr>
  <dimension ref="A1:Q31"/>
  <sheetViews>
    <sheetView showGridLines="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customWidth="1"/>
  </cols>
  <sheetData>
    <row r="1" spans="1:17" ht="18">
      <c r="B1" s="1" t="s">
        <v>178</v>
      </c>
    </row>
    <row r="2" spans="1:17" ht="15">
      <c r="B2" s="7" t="str">
        <f>Model_Name</f>
        <v>Multi-Stack Waterfall Chart Example</v>
      </c>
    </row>
    <row r="3" spans="1:17">
      <c r="B3" s="139" t="s">
        <v>1</v>
      </c>
      <c r="C3" s="139"/>
      <c r="D3" s="139"/>
      <c r="E3" s="139"/>
      <c r="F3" s="139"/>
    </row>
    <row r="4" spans="1:17" ht="12.75">
      <c r="A4" s="8" t="s">
        <v>4</v>
      </c>
      <c r="B4" s="10" t="s">
        <v>10</v>
      </c>
      <c r="C4" s="11" t="s">
        <v>11</v>
      </c>
      <c r="D4" s="96" t="s">
        <v>158</v>
      </c>
      <c r="E4" s="96" t="s">
        <v>159</v>
      </c>
      <c r="F4" s="72" t="s">
        <v>160</v>
      </c>
    </row>
    <row r="6" spans="1:17">
      <c r="B6" s="57" t="str">
        <f>IF(TS_Pers_In_Yr=1,"",TS_Per_Type_Name&amp;" Ending")</f>
        <v/>
      </c>
      <c r="J6" s="58" t="str">
        <f t="shared" ref="J6:Q6" si="0">IF(TS_Pers_In_Yr=1,"",LEFT(INDEX(LU_Mth_Names,MONTH(J9)),3)&amp;"-"&amp;RIGHT(YEAR(J9),2))&amp;" "</f>
        <v xml:space="preserve"> </v>
      </c>
      <c r="K6" s="58" t="str">
        <f t="shared" si="0"/>
        <v xml:space="preserve"> </v>
      </c>
      <c r="L6" s="58" t="str">
        <f t="shared" si="0"/>
        <v xml:space="preserve"> </v>
      </c>
      <c r="M6" s="58" t="str">
        <f t="shared" si="0"/>
        <v xml:space="preserve"> </v>
      </c>
      <c r="N6" s="58" t="str">
        <f t="shared" si="0"/>
        <v xml:space="preserve"> </v>
      </c>
      <c r="O6" s="58" t="str">
        <f t="shared" si="0"/>
        <v xml:space="preserve"> </v>
      </c>
      <c r="P6" s="58" t="str">
        <f t="shared" si="0"/>
        <v xml:space="preserve"> </v>
      </c>
      <c r="Q6" s="58" t="str">
        <f t="shared" si="0"/>
        <v xml:space="preserve"> </v>
      </c>
    </row>
    <row r="7" spans="1:17">
      <c r="B7" s="63" t="str">
        <f>IF(TS_Pers_In_Yr=1,Yr_Name&amp;" Ending "&amp;DAY(TS_Per_1_End_Date)&amp;" "&amp;INDEX(LU_Mth_Names,DD_TS_Fin_YE_Mth),TS_Per_Type_Name)</f>
        <v>Year Ending 31 December</v>
      </c>
      <c r="C7" s="36"/>
      <c r="D7" s="36"/>
      <c r="E7" s="36"/>
      <c r="F7" s="36"/>
      <c r="G7" s="36"/>
      <c r="H7" s="36"/>
      <c r="I7" s="36"/>
      <c r="J7" s="64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64" t="str">
        <f t="shared" si="1"/>
        <v xml:space="preserve">2011 (A) </v>
      </c>
      <c r="L7" s="64" t="str">
        <f t="shared" si="1"/>
        <v xml:space="preserve">2012 (A) </v>
      </c>
      <c r="M7" s="64" t="str">
        <f t="shared" si="1"/>
        <v xml:space="preserve">2013 (F) </v>
      </c>
      <c r="N7" s="64" t="str">
        <f t="shared" si="1"/>
        <v xml:space="preserve">2014 (F) </v>
      </c>
      <c r="O7" s="64" t="str">
        <f t="shared" si="1"/>
        <v xml:space="preserve">2015 (F) </v>
      </c>
      <c r="P7" s="64" t="str">
        <f t="shared" si="1"/>
        <v xml:space="preserve">2016 (F) </v>
      </c>
      <c r="Q7" s="64" t="str">
        <f t="shared" si="1"/>
        <v xml:space="preserve">2017 (F) </v>
      </c>
    </row>
    <row r="8" spans="1:17" hidden="1" outlineLevel="2">
      <c r="B8" s="3" t="s">
        <v>143</v>
      </c>
      <c r="J8" s="59">
        <f t="shared" ref="J8:Q8" si="2">IF(J12=1,TS_Start_Date,I9+1)</f>
        <v>40179</v>
      </c>
      <c r="K8" s="59">
        <f t="shared" si="2"/>
        <v>40544</v>
      </c>
      <c r="L8" s="59">
        <f t="shared" si="2"/>
        <v>40909</v>
      </c>
      <c r="M8" s="59">
        <f t="shared" si="2"/>
        <v>41275</v>
      </c>
      <c r="N8" s="59">
        <f t="shared" si="2"/>
        <v>41640</v>
      </c>
      <c r="O8" s="59">
        <f t="shared" si="2"/>
        <v>42005</v>
      </c>
      <c r="P8" s="59">
        <f t="shared" si="2"/>
        <v>42370</v>
      </c>
      <c r="Q8" s="59">
        <f t="shared" si="2"/>
        <v>42736</v>
      </c>
    </row>
    <row r="9" spans="1:17" hidden="1" outlineLevel="2">
      <c r="B9" s="3" t="s">
        <v>144</v>
      </c>
      <c r="J9" s="59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59">
        <f t="shared" si="3"/>
        <v>40908</v>
      </c>
      <c r="L9" s="59">
        <f t="shared" si="3"/>
        <v>41274</v>
      </c>
      <c r="M9" s="59">
        <f t="shared" si="3"/>
        <v>41639</v>
      </c>
      <c r="N9" s="59">
        <f t="shared" si="3"/>
        <v>42004</v>
      </c>
      <c r="O9" s="59">
        <f t="shared" si="3"/>
        <v>42369</v>
      </c>
      <c r="P9" s="59">
        <f t="shared" si="3"/>
        <v>42735</v>
      </c>
      <c r="Q9" s="59">
        <f t="shared" si="3"/>
        <v>43100</v>
      </c>
    </row>
    <row r="10" spans="1:17" hidden="1" outlineLevel="2">
      <c r="B10" s="3" t="s">
        <v>145</v>
      </c>
      <c r="J10" s="60">
        <f t="shared" ref="J10:Q10" si="4">YEAR(TS_Per_1_FY_End_Date)+INT((TS_Per_1_Number+J12-2)/TS_Pers_In_Yr)</f>
        <v>2010</v>
      </c>
      <c r="K10" s="60">
        <f t="shared" si="4"/>
        <v>2011</v>
      </c>
      <c r="L10" s="60">
        <f t="shared" si="4"/>
        <v>2012</v>
      </c>
      <c r="M10" s="60">
        <f t="shared" si="4"/>
        <v>2013</v>
      </c>
      <c r="N10" s="60">
        <f t="shared" si="4"/>
        <v>2014</v>
      </c>
      <c r="O10" s="60">
        <f t="shared" si="4"/>
        <v>2015</v>
      </c>
      <c r="P10" s="60">
        <f t="shared" si="4"/>
        <v>2016</v>
      </c>
      <c r="Q10" s="60">
        <f t="shared" si="4"/>
        <v>2017</v>
      </c>
    </row>
    <row r="11" spans="1:17" hidden="1" outlineLevel="2">
      <c r="B11" s="3" t="s">
        <v>146</v>
      </c>
      <c r="J11" s="61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61" t="str">
        <f t="shared" si="5"/>
        <v xml:space="preserve">Year </v>
      </c>
      <c r="L11" s="61" t="str">
        <f t="shared" si="5"/>
        <v xml:space="preserve">Year </v>
      </c>
      <c r="M11" s="61" t="str">
        <f t="shared" si="5"/>
        <v xml:space="preserve">Year </v>
      </c>
      <c r="N11" s="61" t="str">
        <f t="shared" si="5"/>
        <v xml:space="preserve">Year </v>
      </c>
      <c r="O11" s="61" t="str">
        <f t="shared" si="5"/>
        <v xml:space="preserve">Year </v>
      </c>
      <c r="P11" s="61" t="str">
        <f t="shared" si="5"/>
        <v xml:space="preserve">Year </v>
      </c>
      <c r="Q11" s="61" t="str">
        <f t="shared" si="5"/>
        <v xml:space="preserve">Year </v>
      </c>
    </row>
    <row r="12" spans="1:17" hidden="1" outlineLevel="2">
      <c r="B12" s="3" t="s">
        <v>147</v>
      </c>
      <c r="J12" s="62">
        <f>COLUMN(J12)-COLUMN($J12)+1</f>
        <v>1</v>
      </c>
      <c r="K12" s="62">
        <f t="shared" ref="K12:Q12" si="6">COLUMN(K12)-COLUMN($J12)+1</f>
        <v>2</v>
      </c>
      <c r="L12" s="62">
        <f t="shared" si="6"/>
        <v>3</v>
      </c>
      <c r="M12" s="62">
        <f t="shared" si="6"/>
        <v>4</v>
      </c>
      <c r="N12" s="62">
        <f t="shared" si="6"/>
        <v>5</v>
      </c>
      <c r="O12" s="62">
        <f t="shared" si="6"/>
        <v>6</v>
      </c>
      <c r="P12" s="62">
        <f t="shared" si="6"/>
        <v>7</v>
      </c>
      <c r="Q12" s="62">
        <f t="shared" si="6"/>
        <v>8</v>
      </c>
    </row>
    <row r="13" spans="1:17" hidden="1" outlineLevel="2">
      <c r="B13" s="65" t="s">
        <v>148</v>
      </c>
      <c r="C13" s="36"/>
      <c r="D13" s="36"/>
      <c r="E13" s="36"/>
      <c r="F13" s="36"/>
      <c r="G13" s="36"/>
      <c r="H13" s="36"/>
      <c r="I13" s="36"/>
      <c r="J13" s="66" t="str">
        <f>J10&amp;"-"&amp;J11</f>
        <v xml:space="preserve">2010-Year </v>
      </c>
      <c r="K13" s="66" t="str">
        <f t="shared" ref="K13:Q13" si="7">K10&amp;"-"&amp;K11</f>
        <v xml:space="preserve">2011-Year </v>
      </c>
      <c r="L13" s="66" t="str">
        <f t="shared" si="7"/>
        <v xml:space="preserve">2012-Year </v>
      </c>
      <c r="M13" s="66" t="str">
        <f t="shared" si="7"/>
        <v xml:space="preserve">2013-Year </v>
      </c>
      <c r="N13" s="66" t="str">
        <f t="shared" si="7"/>
        <v xml:space="preserve">2014-Year </v>
      </c>
      <c r="O13" s="66" t="str">
        <f t="shared" si="7"/>
        <v xml:space="preserve">2015-Year </v>
      </c>
      <c r="P13" s="66" t="str">
        <f t="shared" si="7"/>
        <v xml:space="preserve">2016-Year </v>
      </c>
      <c r="Q13" s="66" t="str">
        <f t="shared" si="7"/>
        <v xml:space="preserve">2017-Year </v>
      </c>
    </row>
    <row r="14" spans="1:17" collapsed="1"/>
    <row r="16" spans="1:17" ht="12.75">
      <c r="B16" s="79" t="str">
        <f>B1</f>
        <v>Costs - Outputs</v>
      </c>
    </row>
    <row r="18" spans="3:17">
      <c r="C18" s="80" t="str">
        <f>Costs_TA!$C$18</f>
        <v>Category</v>
      </c>
    </row>
    <row r="19" spans="3:17">
      <c r="C19" s="81" t="str">
        <f>Cost_1_Name</f>
        <v>Cost 1</v>
      </c>
      <c r="J19" s="82">
        <f>Costs_TA!J19</f>
        <v>10</v>
      </c>
      <c r="K19" s="82">
        <f>Costs_TA!K19</f>
        <v>20</v>
      </c>
      <c r="L19" s="82">
        <f>Costs_TA!L19</f>
        <v>20.75</v>
      </c>
      <c r="M19" s="82">
        <f>Costs_TA!M19</f>
        <v>21.5</v>
      </c>
      <c r="N19" s="82">
        <f>Costs_TA!N19</f>
        <v>22.25</v>
      </c>
      <c r="O19" s="82">
        <f>Costs_TA!O19</f>
        <v>23</v>
      </c>
      <c r="P19" s="82">
        <f>Costs_TA!P19</f>
        <v>23.75</v>
      </c>
      <c r="Q19" s="82">
        <f>Costs_TA!Q19</f>
        <v>24.5</v>
      </c>
    </row>
    <row r="20" spans="3:17">
      <c r="C20" s="81" t="str">
        <f>Cost_2_Name</f>
        <v>Cost 2</v>
      </c>
      <c r="J20" s="82">
        <f>Costs_TA!J20</f>
        <v>10</v>
      </c>
      <c r="K20" s="82">
        <f>Costs_TA!K20</f>
        <v>5</v>
      </c>
      <c r="L20" s="82">
        <f>Costs_TA!L20</f>
        <v>5.75</v>
      </c>
      <c r="M20" s="82">
        <f>Costs_TA!M20</f>
        <v>6.5</v>
      </c>
      <c r="N20" s="82">
        <f>Costs_TA!N20</f>
        <v>7.25</v>
      </c>
      <c r="O20" s="82">
        <f>Costs_TA!O20</f>
        <v>8</v>
      </c>
      <c r="P20" s="82">
        <f>Costs_TA!P20</f>
        <v>8.75</v>
      </c>
      <c r="Q20" s="82">
        <f>Costs_TA!Q20</f>
        <v>9.5</v>
      </c>
    </row>
    <row r="21" spans="3:17">
      <c r="C21" s="81" t="str">
        <f>Cost_3_Name</f>
        <v>Cost 3</v>
      </c>
      <c r="J21" s="82">
        <f>Costs_TA!J21</f>
        <v>10</v>
      </c>
      <c r="K21" s="82">
        <f>Costs_TA!K21</f>
        <v>20</v>
      </c>
      <c r="L21" s="82">
        <f>Costs_TA!L21</f>
        <v>20.75</v>
      </c>
      <c r="M21" s="82">
        <f>Costs_TA!M21</f>
        <v>21.5</v>
      </c>
      <c r="N21" s="82">
        <f>Costs_TA!N21</f>
        <v>22.25</v>
      </c>
      <c r="O21" s="82">
        <f>Costs_TA!O21</f>
        <v>23</v>
      </c>
      <c r="P21" s="82">
        <f>Costs_TA!P21</f>
        <v>23.75</v>
      </c>
      <c r="Q21" s="82">
        <f>Costs_TA!Q21</f>
        <v>24.5</v>
      </c>
    </row>
    <row r="22" spans="3:17">
      <c r="C22" s="81" t="str">
        <f>Cost_4_Name</f>
        <v>Cost 4</v>
      </c>
      <c r="J22" s="82">
        <f>Costs_TA!J22</f>
        <v>10</v>
      </c>
      <c r="K22" s="82">
        <f>Costs_TA!K22</f>
        <v>5</v>
      </c>
      <c r="L22" s="82">
        <f>Costs_TA!L22</f>
        <v>5.75</v>
      </c>
      <c r="M22" s="82">
        <f>Costs_TA!M22</f>
        <v>6.5</v>
      </c>
      <c r="N22" s="82">
        <f>Costs_TA!N22</f>
        <v>7.25</v>
      </c>
      <c r="O22" s="82">
        <f>Costs_TA!O22</f>
        <v>8</v>
      </c>
      <c r="P22" s="82">
        <f>Costs_TA!P22</f>
        <v>8.75</v>
      </c>
      <c r="Q22" s="82">
        <f>Costs_TA!Q22</f>
        <v>9.5</v>
      </c>
    </row>
    <row r="23" spans="3:17">
      <c r="C23" s="81" t="str">
        <f>Cost_5_Name</f>
        <v>Cost 5</v>
      </c>
      <c r="J23" s="82">
        <f>Costs_TA!J23</f>
        <v>10</v>
      </c>
      <c r="K23" s="82">
        <f>Costs_TA!K23</f>
        <v>20</v>
      </c>
      <c r="L23" s="82">
        <f>Costs_TA!L23</f>
        <v>20.75</v>
      </c>
      <c r="M23" s="82">
        <f>Costs_TA!M23</f>
        <v>21.5</v>
      </c>
      <c r="N23" s="82">
        <f>Costs_TA!N23</f>
        <v>22.25</v>
      </c>
      <c r="O23" s="82">
        <f>Costs_TA!O23</f>
        <v>23</v>
      </c>
      <c r="P23" s="82">
        <f>Costs_TA!P23</f>
        <v>23.75</v>
      </c>
      <c r="Q23" s="82">
        <f>Costs_TA!Q23</f>
        <v>24.5</v>
      </c>
    </row>
    <row r="24" spans="3:17">
      <c r="C24" s="81" t="str">
        <f>Cost_6_Name</f>
        <v>Cost 6</v>
      </c>
      <c r="J24" s="82">
        <f>Costs_TA!J24</f>
        <v>10</v>
      </c>
      <c r="K24" s="82">
        <f>Costs_TA!K24</f>
        <v>5</v>
      </c>
      <c r="L24" s="82">
        <f>Costs_TA!L24</f>
        <v>5.75</v>
      </c>
      <c r="M24" s="82">
        <f>Costs_TA!M24</f>
        <v>6.5</v>
      </c>
      <c r="N24" s="82">
        <f>Costs_TA!N24</f>
        <v>7.25</v>
      </c>
      <c r="O24" s="82">
        <f>Costs_TA!O24</f>
        <v>8</v>
      </c>
      <c r="P24" s="82">
        <f>Costs_TA!P24</f>
        <v>8.75</v>
      </c>
      <c r="Q24" s="82">
        <f>Costs_TA!Q24</f>
        <v>9.5</v>
      </c>
    </row>
    <row r="25" spans="3:17">
      <c r="C25" s="81" t="str">
        <f>Cost_7_Name</f>
        <v>Cost 7</v>
      </c>
      <c r="J25" s="82">
        <f>Costs_TA!J25</f>
        <v>10</v>
      </c>
      <c r="K25" s="82">
        <f>Costs_TA!K25</f>
        <v>20</v>
      </c>
      <c r="L25" s="82">
        <f>Costs_TA!L25</f>
        <v>20.75</v>
      </c>
      <c r="M25" s="82">
        <f>Costs_TA!M25</f>
        <v>21.5</v>
      </c>
      <c r="N25" s="82">
        <f>Costs_TA!N25</f>
        <v>22.25</v>
      </c>
      <c r="O25" s="82">
        <f>Costs_TA!O25</f>
        <v>23</v>
      </c>
      <c r="P25" s="82">
        <f>Costs_TA!P25</f>
        <v>23.75</v>
      </c>
      <c r="Q25" s="82">
        <f>Costs_TA!Q25</f>
        <v>24.5</v>
      </c>
    </row>
    <row r="26" spans="3:17">
      <c r="C26" s="81" t="str">
        <f>Cost_8_Name</f>
        <v>Cost 8</v>
      </c>
      <c r="J26" s="82">
        <f>Costs_TA!J26</f>
        <v>10</v>
      </c>
      <c r="K26" s="82">
        <f>Costs_TA!K26</f>
        <v>5</v>
      </c>
      <c r="L26" s="82">
        <f>Costs_TA!L26</f>
        <v>5.75</v>
      </c>
      <c r="M26" s="82">
        <f>Costs_TA!M26</f>
        <v>6.5</v>
      </c>
      <c r="N26" s="82">
        <f>Costs_TA!N26</f>
        <v>7.25</v>
      </c>
      <c r="O26" s="82">
        <f>Costs_TA!O26</f>
        <v>8</v>
      </c>
      <c r="P26" s="82">
        <f>Costs_TA!P26</f>
        <v>8.75</v>
      </c>
      <c r="Q26" s="82">
        <f>Costs_TA!Q26</f>
        <v>9.5</v>
      </c>
    </row>
    <row r="27" spans="3:17">
      <c r="C27" s="80" t="str">
        <f>Costs_TA!$C$27</f>
        <v>Total</v>
      </c>
      <c r="J27" s="85">
        <f>SUM(J19:J26)</f>
        <v>80</v>
      </c>
      <c r="K27" s="85">
        <f t="shared" ref="K27:Q27" si="8">SUM(K19:K26)</f>
        <v>100</v>
      </c>
      <c r="L27" s="85">
        <f t="shared" si="8"/>
        <v>106</v>
      </c>
      <c r="M27" s="85">
        <f t="shared" si="8"/>
        <v>112</v>
      </c>
      <c r="N27" s="85">
        <f t="shared" si="8"/>
        <v>118</v>
      </c>
      <c r="O27" s="85">
        <f t="shared" si="8"/>
        <v>124</v>
      </c>
      <c r="P27" s="85">
        <f t="shared" si="8"/>
        <v>130</v>
      </c>
      <c r="Q27" s="85">
        <f t="shared" si="8"/>
        <v>136</v>
      </c>
    </row>
    <row r="29" spans="3:17">
      <c r="C29" s="73" t="s">
        <v>179</v>
      </c>
      <c r="I29" s="87">
        <f>IF(ISERROR(SUM(J29:Q29)),1,MIN(SUM(J29:Q29),1))</f>
        <v>0</v>
      </c>
      <c r="J29" s="86">
        <f>IF(ISERROR(J27),1,0)</f>
        <v>0</v>
      </c>
      <c r="K29" s="86">
        <f t="shared" ref="K29:Q29" si="9">IF(ISERROR(K27),1,0)</f>
        <v>0</v>
      </c>
      <c r="L29" s="86">
        <f t="shared" si="9"/>
        <v>0</v>
      </c>
      <c r="M29" s="86">
        <f t="shared" si="9"/>
        <v>0</v>
      </c>
      <c r="N29" s="86">
        <f t="shared" si="9"/>
        <v>0</v>
      </c>
      <c r="O29" s="86">
        <f t="shared" si="9"/>
        <v>0</v>
      </c>
      <c r="P29" s="86">
        <f t="shared" si="9"/>
        <v>0</v>
      </c>
      <c r="Q29" s="86">
        <f t="shared" si="9"/>
        <v>0</v>
      </c>
    </row>
    <row r="31" spans="3:17">
      <c r="C31" s="5" t="str">
        <f>"Go to "&amp;HL_Costs_Ass</f>
        <v>Go to Costs - Assumptions</v>
      </c>
      <c r="D31" s="4"/>
      <c r="E31" s="4"/>
      <c r="F31" s="4"/>
      <c r="G31" s="4"/>
      <c r="H31" s="4"/>
      <c r="I31" s="4"/>
    </row>
  </sheetData>
  <mergeCells count="1">
    <mergeCell ref="B3:F3"/>
  </mergeCells>
  <conditionalFormatting sqref="I29:Q29">
    <cfRule type="cellIs" dxfId="11" priority="1" stopIfTrue="1" operator="notEqual">
      <formula>0</formula>
    </cfRule>
  </conditionalFormatting>
  <conditionalFormatting sqref="C29">
    <cfRule type="expression" dxfId="10" priority="3" stopIfTrue="1">
      <formula>I29&lt;&gt;0</formula>
    </cfRule>
  </conditionalFormatting>
  <hyperlinks>
    <hyperlink ref="C31:I31" location="HL_Costs_Ass" tooltip="Go to Costs - Assumptions" display="HL_Costs_Ass"/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autoPageBreaks="0" fitToPage="1"/>
  </sheetPr>
  <dimension ref="A1:AO67"/>
  <sheetViews>
    <sheetView showGridLines="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2.33203125" defaultRowHeight="10.5"/>
  <cols>
    <col min="1" max="1" width="3.83203125" style="90" customWidth="1"/>
    <col min="2" max="6" width="2.5" style="90" customWidth="1"/>
    <col min="7" max="15" width="11.83203125" style="90" customWidth="1"/>
    <col min="16" max="18" width="2.33203125" style="90"/>
    <col min="19" max="19" width="3.83203125" style="90" customWidth="1"/>
    <col min="20" max="25" width="2.33203125" style="90"/>
    <col min="26" max="29" width="11.83203125" style="90" customWidth="1"/>
    <col min="30" max="31" width="2.33203125" style="90"/>
    <col min="32" max="40" width="11.83203125" style="90" customWidth="1"/>
    <col min="41" max="16384" width="2.33203125" style="90"/>
  </cols>
  <sheetData>
    <row r="1" spans="1:41" ht="18">
      <c r="B1" s="92" t="s">
        <v>196</v>
      </c>
    </row>
    <row r="2" spans="1:41" ht="15">
      <c r="B2" s="91" t="str">
        <f>Model_Name</f>
        <v>Multi-Stack Waterfall Chart Example</v>
      </c>
    </row>
    <row r="3" spans="1:41">
      <c r="B3" s="177" t="s">
        <v>1</v>
      </c>
      <c r="C3" s="177"/>
      <c r="D3" s="177"/>
      <c r="E3" s="177"/>
      <c r="F3" s="177"/>
      <c r="G3" s="177"/>
      <c r="H3" s="93"/>
      <c r="I3" s="93"/>
      <c r="J3" s="93"/>
      <c r="K3" s="93"/>
      <c r="L3" s="93"/>
    </row>
    <row r="4" spans="1:41" ht="12.75">
      <c r="A4" s="94" t="s">
        <v>4</v>
      </c>
      <c r="B4" s="182" t="s">
        <v>10</v>
      </c>
      <c r="C4" s="182"/>
      <c r="D4" s="183" t="s">
        <v>11</v>
      </c>
      <c r="E4" s="183"/>
      <c r="F4" s="184" t="s">
        <v>158</v>
      </c>
      <c r="G4" s="184"/>
      <c r="H4" s="184" t="s">
        <v>159</v>
      </c>
      <c r="I4" s="184"/>
      <c r="J4" s="184" t="s">
        <v>160</v>
      </c>
      <c r="K4" s="184"/>
    </row>
    <row r="7" spans="1:41" ht="11.25">
      <c r="B7" s="185" t="str">
        <f>"Costs Comparison - "&amp;SUBSTITUTE(Z9," ","")&amp;" vs. "&amp;SUBSTITUTE(Z10," ","")</f>
        <v>Costs Comparison - 2010(F) vs. 2011(F)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7"/>
      <c r="R7" s="105" t="s">
        <v>183</v>
      </c>
    </row>
    <row r="8" spans="1:41" ht="11.2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R8" s="102"/>
      <c r="AO8" s="98"/>
    </row>
    <row r="9" spans="1:41" ht="11.25">
      <c r="B9" s="98"/>
      <c r="C9" s="98"/>
      <c r="D9" s="98"/>
      <c r="E9" s="98"/>
      <c r="F9" s="98"/>
      <c r="G9" s="97" t="str">
        <f>AF11</f>
        <v>Cost 1</v>
      </c>
      <c r="H9" s="97" t="str">
        <f t="shared" ref="H9:N9" si="0">AG11</f>
        <v>Cost 2</v>
      </c>
      <c r="I9" s="97" t="str">
        <f t="shared" si="0"/>
        <v>Cost 3</v>
      </c>
      <c r="J9" s="97" t="str">
        <f t="shared" si="0"/>
        <v>Cost 4</v>
      </c>
      <c r="K9" s="97" t="str">
        <f t="shared" si="0"/>
        <v>Cost 5</v>
      </c>
      <c r="L9" s="97" t="str">
        <f t="shared" si="0"/>
        <v>Cost 6</v>
      </c>
      <c r="M9" s="97" t="str">
        <f t="shared" si="0"/>
        <v>Cost 7</v>
      </c>
      <c r="N9" s="97" t="str">
        <f t="shared" si="0"/>
        <v>Cost 8</v>
      </c>
      <c r="O9" s="127" t="s">
        <v>180</v>
      </c>
      <c r="R9" s="102"/>
      <c r="S9" s="105" t="s">
        <v>188</v>
      </c>
      <c r="Z9" s="130" t="s">
        <v>190</v>
      </c>
      <c r="AO9" s="98"/>
    </row>
    <row r="10" spans="1:41" ht="11.25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R10" s="102"/>
      <c r="S10" s="105" t="s">
        <v>189</v>
      </c>
      <c r="Z10" s="130" t="s">
        <v>191</v>
      </c>
      <c r="AO10" s="98"/>
    </row>
    <row r="11" spans="1:41">
      <c r="B11" s="128" t="str">
        <f>Z9</f>
        <v xml:space="preserve">2010 (F) </v>
      </c>
      <c r="C11" s="98"/>
      <c r="D11" s="98"/>
      <c r="E11" s="98"/>
      <c r="F11" s="98"/>
      <c r="G11" s="125">
        <f ca="1">Z13</f>
        <v>10</v>
      </c>
      <c r="H11" s="125">
        <f ca="1">Z14</f>
        <v>10</v>
      </c>
      <c r="I11" s="125">
        <f ca="1">Z15</f>
        <v>10</v>
      </c>
      <c r="J11" s="125">
        <f ca="1">Z16</f>
        <v>10</v>
      </c>
      <c r="K11" s="125">
        <f ca="1">Z17</f>
        <v>10</v>
      </c>
      <c r="L11" s="125">
        <f ca="1">Z18</f>
        <v>10</v>
      </c>
      <c r="M11" s="125">
        <f ca="1">Z19</f>
        <v>10</v>
      </c>
      <c r="N11" s="125">
        <f ca="1">Z20</f>
        <v>10</v>
      </c>
      <c r="O11" s="126">
        <f ca="1">SUM(G11:N11)</f>
        <v>80</v>
      </c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178" t="s">
        <v>182</v>
      </c>
      <c r="AC11" s="178"/>
      <c r="AD11" s="98"/>
      <c r="AE11" s="98"/>
      <c r="AF11" s="111" t="str">
        <f>S13</f>
        <v>Cost 1</v>
      </c>
      <c r="AG11" s="111" t="str">
        <f>S14</f>
        <v>Cost 2</v>
      </c>
      <c r="AH11" s="111" t="str">
        <f>S15</f>
        <v>Cost 3</v>
      </c>
      <c r="AI11" s="111" t="str">
        <f>S16</f>
        <v>Cost 4</v>
      </c>
      <c r="AJ11" s="111" t="str">
        <f>S17</f>
        <v>Cost 5</v>
      </c>
      <c r="AK11" s="111" t="str">
        <f>S18</f>
        <v>Cost 6</v>
      </c>
      <c r="AL11" s="111" t="str">
        <f>S19</f>
        <v>Cost 7</v>
      </c>
      <c r="AM11" s="111" t="str">
        <f>S20</f>
        <v>Cost 8</v>
      </c>
      <c r="AN11" s="124" t="s">
        <v>195</v>
      </c>
      <c r="AO11" s="98"/>
    </row>
    <row r="12" spans="1:41">
      <c r="B12" s="128" t="str">
        <f>Z10</f>
        <v xml:space="preserve">2011 (F) </v>
      </c>
      <c r="C12" s="98"/>
      <c r="D12" s="98"/>
      <c r="E12" s="98"/>
      <c r="F12" s="98"/>
      <c r="G12" s="125">
        <f ca="1">AA13</f>
        <v>20</v>
      </c>
      <c r="H12" s="125">
        <f ca="1">AA14</f>
        <v>5</v>
      </c>
      <c r="I12" s="125">
        <f ca="1">AA15</f>
        <v>20</v>
      </c>
      <c r="J12" s="125">
        <f ca="1">AA16</f>
        <v>5</v>
      </c>
      <c r="K12" s="125">
        <f ca="1">AA17</f>
        <v>20</v>
      </c>
      <c r="L12" s="125">
        <f ca="1">AA18</f>
        <v>5</v>
      </c>
      <c r="M12" s="125">
        <f ca="1">AA19</f>
        <v>20</v>
      </c>
      <c r="N12" s="125">
        <f ca="1">AA20</f>
        <v>5</v>
      </c>
      <c r="O12" s="126">
        <f ca="1">SUM(G12:N12)</f>
        <v>100</v>
      </c>
      <c r="R12" s="98"/>
      <c r="S12" s="80" t="str">
        <f>Z12</f>
        <v xml:space="preserve">2010 (F) </v>
      </c>
      <c r="T12" s="98"/>
      <c r="U12" s="98"/>
      <c r="V12" s="98"/>
      <c r="W12" s="98"/>
      <c r="X12" s="98"/>
      <c r="Y12" s="98"/>
      <c r="Z12" s="108" t="str">
        <f>Z9</f>
        <v xml:space="preserve">2010 (F) </v>
      </c>
      <c r="AA12" s="108" t="str">
        <f>Z10</f>
        <v xml:space="preserve">2011 (F) </v>
      </c>
      <c r="AB12" s="110" t="s">
        <v>192</v>
      </c>
      <c r="AC12" s="110" t="s">
        <v>193</v>
      </c>
      <c r="AD12" s="98"/>
      <c r="AE12" s="98"/>
      <c r="AF12" s="112">
        <f ca="1">Z13</f>
        <v>10</v>
      </c>
      <c r="AG12" s="113">
        <f ca="1">Z14</f>
        <v>10</v>
      </c>
      <c r="AH12" s="113">
        <f ca="1">Z15</f>
        <v>10</v>
      </c>
      <c r="AI12" s="113">
        <f ca="1">Z16</f>
        <v>10</v>
      </c>
      <c r="AJ12" s="113">
        <f ca="1">Z17</f>
        <v>10</v>
      </c>
      <c r="AK12" s="113">
        <f ca="1">Z18</f>
        <v>10</v>
      </c>
      <c r="AL12" s="113">
        <f ca="1">Z19</f>
        <v>10</v>
      </c>
      <c r="AM12" s="113">
        <f ca="1">Z20</f>
        <v>10</v>
      </c>
      <c r="AN12" s="122">
        <v>0</v>
      </c>
      <c r="AO12" s="98"/>
    </row>
    <row r="13" spans="1:41" ht="11.25" thickBot="1">
      <c r="B13" s="129" t="s">
        <v>182</v>
      </c>
      <c r="C13" s="98"/>
      <c r="D13" s="98"/>
      <c r="E13" s="98"/>
      <c r="F13" s="98"/>
      <c r="G13" s="100">
        <f t="shared" ref="G13:O13" ca="1" si="1">G12-G11</f>
        <v>10</v>
      </c>
      <c r="H13" s="100">
        <f t="shared" ca="1" si="1"/>
        <v>-5</v>
      </c>
      <c r="I13" s="100">
        <f t="shared" ca="1" si="1"/>
        <v>10</v>
      </c>
      <c r="J13" s="100">
        <f t="shared" ca="1" si="1"/>
        <v>-5</v>
      </c>
      <c r="K13" s="100">
        <f t="shared" ca="1" si="1"/>
        <v>10</v>
      </c>
      <c r="L13" s="100">
        <f t="shared" ca="1" si="1"/>
        <v>-5</v>
      </c>
      <c r="M13" s="100">
        <f t="shared" ca="1" si="1"/>
        <v>10</v>
      </c>
      <c r="N13" s="100">
        <f t="shared" ca="1" si="1"/>
        <v>-5</v>
      </c>
      <c r="O13" s="101">
        <f t="shared" ca="1" si="1"/>
        <v>20</v>
      </c>
      <c r="R13" s="98"/>
      <c r="S13" s="107" t="str">
        <f>Cost_1_Name</f>
        <v>Cost 1</v>
      </c>
      <c r="T13" s="98"/>
      <c r="U13" s="98"/>
      <c r="V13" s="98"/>
      <c r="W13" s="98"/>
      <c r="X13" s="98"/>
      <c r="Y13" s="98"/>
      <c r="Z13" s="109">
        <f ca="1">OFFSET(Costs_TO!$J19,0,MATCH(Z$12,LU_Periods)-1)</f>
        <v>10</v>
      </c>
      <c r="AA13" s="109">
        <f ca="1">OFFSET(Costs_TO!$J19,0,MATCH(AA$12,LU_Periods)-1)</f>
        <v>20</v>
      </c>
      <c r="AB13" s="99">
        <f t="shared" ref="AB13:AB20" ca="1" si="2">ABS(AA13-Z13)</f>
        <v>10</v>
      </c>
      <c r="AC13" s="99">
        <f t="shared" ref="AC13:AC20" ca="1" si="3">AA13-Z13</f>
        <v>10</v>
      </c>
      <c r="AD13" s="99"/>
      <c r="AE13" s="99"/>
      <c r="AF13" s="114">
        <f t="shared" ref="AF13:AM20" ca="1" si="4">($S13=AF$11)*$AB13</f>
        <v>10</v>
      </c>
      <c r="AG13" s="115">
        <f t="shared" ca="1" si="4"/>
        <v>0</v>
      </c>
      <c r="AH13" s="115">
        <f t="shared" ca="1" si="4"/>
        <v>0</v>
      </c>
      <c r="AI13" s="115">
        <f t="shared" ca="1" si="4"/>
        <v>0</v>
      </c>
      <c r="AJ13" s="115">
        <f t="shared" ca="1" si="4"/>
        <v>0</v>
      </c>
      <c r="AK13" s="115">
        <f t="shared" ca="1" si="4"/>
        <v>0</v>
      </c>
      <c r="AL13" s="115">
        <f t="shared" ca="1" si="4"/>
        <v>0</v>
      </c>
      <c r="AM13" s="115">
        <f t="shared" ca="1" si="4"/>
        <v>0</v>
      </c>
      <c r="AN13" s="116">
        <f ca="1">MIN(SUM($Z$13:$Z$20)+SUM(AC13:AC$13),SUM($Z$13:$Z$20)+SUM(AC12:AC$12))</f>
        <v>80</v>
      </c>
      <c r="AO13" s="98"/>
    </row>
    <row r="14" spans="1:41" ht="11.25" thickTop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R14" s="98"/>
      <c r="S14" s="107" t="str">
        <f>Cost_2_Name</f>
        <v>Cost 2</v>
      </c>
      <c r="T14" s="98"/>
      <c r="U14" s="98"/>
      <c r="V14" s="98"/>
      <c r="W14" s="98"/>
      <c r="X14" s="98"/>
      <c r="Y14" s="98"/>
      <c r="Z14" s="109">
        <f ca="1">OFFSET(Costs_TO!$J20,0,MATCH(Z$12,LU_Periods)-1)</f>
        <v>10</v>
      </c>
      <c r="AA14" s="109">
        <f ca="1">OFFSET(Costs_TO!$J20,0,MATCH(AA$12,LU_Periods)-1)</f>
        <v>5</v>
      </c>
      <c r="AB14" s="99">
        <f t="shared" ca="1" si="2"/>
        <v>5</v>
      </c>
      <c r="AC14" s="99">
        <f t="shared" ca="1" si="3"/>
        <v>-5</v>
      </c>
      <c r="AD14" s="99"/>
      <c r="AE14" s="99"/>
      <c r="AF14" s="114">
        <f t="shared" ca="1" si="4"/>
        <v>0</v>
      </c>
      <c r="AG14" s="115">
        <f t="shared" ca="1" si="4"/>
        <v>5</v>
      </c>
      <c r="AH14" s="115">
        <f t="shared" ca="1" si="4"/>
        <v>0</v>
      </c>
      <c r="AI14" s="115">
        <f t="shared" ca="1" si="4"/>
        <v>0</v>
      </c>
      <c r="AJ14" s="115">
        <f t="shared" ca="1" si="4"/>
        <v>0</v>
      </c>
      <c r="AK14" s="115">
        <f t="shared" ca="1" si="4"/>
        <v>0</v>
      </c>
      <c r="AL14" s="115">
        <f t="shared" ca="1" si="4"/>
        <v>0</v>
      </c>
      <c r="AM14" s="115">
        <f t="shared" ca="1" si="4"/>
        <v>0</v>
      </c>
      <c r="AN14" s="116">
        <f ca="1">MIN(SUM($Z$13:$Z$20)+SUM(AC$13:AC14),SUM($Z$13:$Z$20)+SUM(AC$12:AC13))</f>
        <v>85</v>
      </c>
      <c r="AO14" s="98"/>
    </row>
    <row r="15" spans="1:4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R15" s="98"/>
      <c r="S15" s="107" t="str">
        <f>Cost_3_Name</f>
        <v>Cost 3</v>
      </c>
      <c r="T15" s="98"/>
      <c r="U15" s="98"/>
      <c r="V15" s="98"/>
      <c r="W15" s="98"/>
      <c r="X15" s="98"/>
      <c r="Y15" s="98"/>
      <c r="Z15" s="109">
        <f ca="1">OFFSET(Costs_TO!$J21,0,MATCH(Z$12,LU_Periods)-1)</f>
        <v>10</v>
      </c>
      <c r="AA15" s="109">
        <f ca="1">OFFSET(Costs_TO!$J21,0,MATCH(AA$12,LU_Periods)-1)</f>
        <v>20</v>
      </c>
      <c r="AB15" s="99">
        <f t="shared" ca="1" si="2"/>
        <v>10</v>
      </c>
      <c r="AC15" s="99">
        <f t="shared" ca="1" si="3"/>
        <v>10</v>
      </c>
      <c r="AD15" s="99"/>
      <c r="AE15" s="99"/>
      <c r="AF15" s="114">
        <f t="shared" ca="1" si="4"/>
        <v>0</v>
      </c>
      <c r="AG15" s="115">
        <f t="shared" ca="1" si="4"/>
        <v>0</v>
      </c>
      <c r="AH15" s="115">
        <f t="shared" ca="1" si="4"/>
        <v>10</v>
      </c>
      <c r="AI15" s="115">
        <f t="shared" ca="1" si="4"/>
        <v>0</v>
      </c>
      <c r="AJ15" s="115">
        <f t="shared" ca="1" si="4"/>
        <v>0</v>
      </c>
      <c r="AK15" s="115">
        <f t="shared" ca="1" si="4"/>
        <v>0</v>
      </c>
      <c r="AL15" s="115">
        <f t="shared" ca="1" si="4"/>
        <v>0</v>
      </c>
      <c r="AM15" s="115">
        <f t="shared" ca="1" si="4"/>
        <v>0</v>
      </c>
      <c r="AN15" s="116">
        <f ca="1">MIN(SUM($Z$13:$Z$20)+SUM(AC$13:AC15),SUM($Z$13:$Z$20)+SUM(AC$12:AC14))</f>
        <v>85</v>
      </c>
      <c r="AO15" s="98"/>
    </row>
    <row r="16" spans="1:41" ht="11.25">
      <c r="B16" s="179" t="s">
        <v>194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1"/>
      <c r="R16" s="98"/>
      <c r="S16" s="107" t="str">
        <f>Cost_4_Name</f>
        <v>Cost 4</v>
      </c>
      <c r="T16" s="98"/>
      <c r="U16" s="98"/>
      <c r="V16" s="98"/>
      <c r="W16" s="98"/>
      <c r="X16" s="98"/>
      <c r="Y16" s="98"/>
      <c r="Z16" s="109">
        <f ca="1">OFFSET(Costs_TO!$J22,0,MATCH(Z$12,LU_Periods)-1)</f>
        <v>10</v>
      </c>
      <c r="AA16" s="109">
        <f ca="1">OFFSET(Costs_TO!$J22,0,MATCH(AA$12,LU_Periods)-1)</f>
        <v>5</v>
      </c>
      <c r="AB16" s="99">
        <f t="shared" ca="1" si="2"/>
        <v>5</v>
      </c>
      <c r="AC16" s="99">
        <f t="shared" ca="1" si="3"/>
        <v>-5</v>
      </c>
      <c r="AD16" s="99"/>
      <c r="AE16" s="99"/>
      <c r="AF16" s="114">
        <f t="shared" ca="1" si="4"/>
        <v>0</v>
      </c>
      <c r="AG16" s="115">
        <f t="shared" ca="1" si="4"/>
        <v>0</v>
      </c>
      <c r="AH16" s="115">
        <f t="shared" ca="1" si="4"/>
        <v>0</v>
      </c>
      <c r="AI16" s="115">
        <f t="shared" ca="1" si="4"/>
        <v>5</v>
      </c>
      <c r="AJ16" s="115">
        <f t="shared" ca="1" si="4"/>
        <v>0</v>
      </c>
      <c r="AK16" s="115">
        <f t="shared" ca="1" si="4"/>
        <v>0</v>
      </c>
      <c r="AL16" s="115">
        <f t="shared" ca="1" si="4"/>
        <v>0</v>
      </c>
      <c r="AM16" s="115">
        <f t="shared" ca="1" si="4"/>
        <v>0</v>
      </c>
      <c r="AN16" s="116">
        <f ca="1">MIN(SUM($Z$13:$Z$20)+SUM(AC$13:AC16),SUM($Z$13:$Z$20)+SUM(AC$12:AC15))</f>
        <v>90</v>
      </c>
    </row>
    <row r="17" spans="2:4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R17" s="98"/>
      <c r="S17" s="107" t="str">
        <f>Cost_5_Name</f>
        <v>Cost 5</v>
      </c>
      <c r="T17" s="98"/>
      <c r="U17" s="98"/>
      <c r="V17" s="98"/>
      <c r="W17" s="98"/>
      <c r="X17" s="98"/>
      <c r="Y17" s="98"/>
      <c r="Z17" s="109">
        <f ca="1">OFFSET(Costs_TO!$J23,0,MATCH(Z$12,LU_Periods)-1)</f>
        <v>10</v>
      </c>
      <c r="AA17" s="109">
        <f ca="1">OFFSET(Costs_TO!$J23,0,MATCH(AA$12,LU_Periods)-1)</f>
        <v>20</v>
      </c>
      <c r="AB17" s="99">
        <f t="shared" ca="1" si="2"/>
        <v>10</v>
      </c>
      <c r="AC17" s="99">
        <f t="shared" ca="1" si="3"/>
        <v>10</v>
      </c>
      <c r="AD17" s="99"/>
      <c r="AE17" s="99"/>
      <c r="AF17" s="114">
        <f t="shared" ca="1" si="4"/>
        <v>0</v>
      </c>
      <c r="AG17" s="115">
        <f t="shared" ca="1" si="4"/>
        <v>0</v>
      </c>
      <c r="AH17" s="115">
        <f t="shared" ca="1" si="4"/>
        <v>0</v>
      </c>
      <c r="AI17" s="115">
        <f t="shared" ca="1" si="4"/>
        <v>0</v>
      </c>
      <c r="AJ17" s="115">
        <f t="shared" ca="1" si="4"/>
        <v>10</v>
      </c>
      <c r="AK17" s="115">
        <f t="shared" ca="1" si="4"/>
        <v>0</v>
      </c>
      <c r="AL17" s="115">
        <f t="shared" ca="1" si="4"/>
        <v>0</v>
      </c>
      <c r="AM17" s="115">
        <f t="shared" ca="1" si="4"/>
        <v>0</v>
      </c>
      <c r="AN17" s="116">
        <f ca="1">MIN(SUM($Z$13:$Z$20)+SUM(AC$13:AC17),SUM($Z$13:$Z$20)+SUM(AC$12:AC16))</f>
        <v>90</v>
      </c>
    </row>
    <row r="18" spans="2:4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R18" s="98"/>
      <c r="S18" s="107" t="str">
        <f>Cost_6_Name</f>
        <v>Cost 6</v>
      </c>
      <c r="T18" s="98"/>
      <c r="U18" s="98"/>
      <c r="V18" s="98"/>
      <c r="W18" s="98"/>
      <c r="X18" s="98"/>
      <c r="Y18" s="98"/>
      <c r="Z18" s="109">
        <f ca="1">OFFSET(Costs_TO!$J24,0,MATCH(Z$12,LU_Periods)-1)</f>
        <v>10</v>
      </c>
      <c r="AA18" s="109">
        <f ca="1">OFFSET(Costs_TO!$J24,0,MATCH(AA$12,LU_Periods)-1)</f>
        <v>5</v>
      </c>
      <c r="AB18" s="99">
        <f t="shared" ca="1" si="2"/>
        <v>5</v>
      </c>
      <c r="AC18" s="99">
        <f t="shared" ca="1" si="3"/>
        <v>-5</v>
      </c>
      <c r="AD18" s="99"/>
      <c r="AE18" s="99"/>
      <c r="AF18" s="114">
        <f t="shared" ca="1" si="4"/>
        <v>0</v>
      </c>
      <c r="AG18" s="115">
        <f t="shared" ca="1" si="4"/>
        <v>0</v>
      </c>
      <c r="AH18" s="115">
        <f t="shared" ca="1" si="4"/>
        <v>0</v>
      </c>
      <c r="AI18" s="115">
        <f t="shared" ca="1" si="4"/>
        <v>0</v>
      </c>
      <c r="AJ18" s="115">
        <f t="shared" ca="1" si="4"/>
        <v>0</v>
      </c>
      <c r="AK18" s="115">
        <f t="shared" ca="1" si="4"/>
        <v>5</v>
      </c>
      <c r="AL18" s="115">
        <f t="shared" ca="1" si="4"/>
        <v>0</v>
      </c>
      <c r="AM18" s="115">
        <f t="shared" ca="1" si="4"/>
        <v>0</v>
      </c>
      <c r="AN18" s="116">
        <f ca="1">MIN(SUM($Z$13:$Z$20)+SUM(AC$13:AC18),SUM($Z$13:$Z$20)+SUM(AC$12:AC17))</f>
        <v>95</v>
      </c>
    </row>
    <row r="19" spans="2:4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S19" s="107" t="str">
        <f>Cost_7_Name</f>
        <v>Cost 7</v>
      </c>
      <c r="Z19" s="109">
        <f ca="1">OFFSET(Costs_TO!$J25,0,MATCH(Z$12,LU_Periods)-1)</f>
        <v>10</v>
      </c>
      <c r="AA19" s="109">
        <f ca="1">OFFSET(Costs_TO!$J25,0,MATCH(AA$12,LU_Periods)-1)</f>
        <v>20</v>
      </c>
      <c r="AB19" s="104">
        <f t="shared" ca="1" si="2"/>
        <v>10</v>
      </c>
      <c r="AC19" s="104">
        <f t="shared" ca="1" si="3"/>
        <v>10</v>
      </c>
      <c r="AD19" s="104"/>
      <c r="AE19" s="104"/>
      <c r="AF19" s="117">
        <f t="shared" ca="1" si="4"/>
        <v>0</v>
      </c>
      <c r="AG19" s="118">
        <f t="shared" ca="1" si="4"/>
        <v>0</v>
      </c>
      <c r="AH19" s="118">
        <f t="shared" ca="1" si="4"/>
        <v>0</v>
      </c>
      <c r="AI19" s="118">
        <f t="shared" ca="1" si="4"/>
        <v>0</v>
      </c>
      <c r="AJ19" s="118">
        <f t="shared" ca="1" si="4"/>
        <v>0</v>
      </c>
      <c r="AK19" s="118">
        <f t="shared" ca="1" si="4"/>
        <v>0</v>
      </c>
      <c r="AL19" s="118">
        <f t="shared" ca="1" si="4"/>
        <v>10</v>
      </c>
      <c r="AM19" s="118">
        <f t="shared" ca="1" si="4"/>
        <v>0</v>
      </c>
      <c r="AN19" s="119">
        <f ca="1">MIN(SUM($Z$13:$Z$20)+SUM(AC$13:AC19),SUM($Z$13:$Z$20)+SUM(AC$12:AC18))</f>
        <v>95</v>
      </c>
    </row>
    <row r="20" spans="2:4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S20" s="107" t="str">
        <f>Cost_8_Name</f>
        <v>Cost 8</v>
      </c>
      <c r="Z20" s="109">
        <f ca="1">OFFSET(Costs_TO!$J26,0,MATCH(Z$12,LU_Periods)-1)</f>
        <v>10</v>
      </c>
      <c r="AA20" s="109">
        <f ca="1">OFFSET(Costs_TO!$J26,0,MATCH(AA$12,LU_Periods)-1)</f>
        <v>5</v>
      </c>
      <c r="AB20" s="104">
        <f t="shared" ca="1" si="2"/>
        <v>5</v>
      </c>
      <c r="AC20" s="104">
        <f t="shared" ca="1" si="3"/>
        <v>-5</v>
      </c>
      <c r="AD20" s="104"/>
      <c r="AE20" s="104"/>
      <c r="AF20" s="117">
        <f t="shared" ca="1" si="4"/>
        <v>0</v>
      </c>
      <c r="AG20" s="118">
        <f t="shared" ca="1" si="4"/>
        <v>0</v>
      </c>
      <c r="AH20" s="118">
        <f t="shared" ca="1" si="4"/>
        <v>0</v>
      </c>
      <c r="AI20" s="118">
        <f t="shared" ca="1" si="4"/>
        <v>0</v>
      </c>
      <c r="AJ20" s="118">
        <f t="shared" ca="1" si="4"/>
        <v>0</v>
      </c>
      <c r="AK20" s="118">
        <f t="shared" ca="1" si="4"/>
        <v>0</v>
      </c>
      <c r="AL20" s="118">
        <f t="shared" ca="1" si="4"/>
        <v>0</v>
      </c>
      <c r="AM20" s="118">
        <f t="shared" ca="1" si="4"/>
        <v>5</v>
      </c>
      <c r="AN20" s="119">
        <f ca="1">MIN(SUM($Z$13:$Z$20)+SUM(AC$13:AC20),SUM($Z$13:$Z$20)+SUM(AC$12:AC19))</f>
        <v>100</v>
      </c>
    </row>
    <row r="21" spans="2:4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S21" s="80" t="str">
        <f>AA12</f>
        <v xml:space="preserve">2011 (F) </v>
      </c>
      <c r="AB21" s="104"/>
      <c r="AC21" s="104"/>
      <c r="AD21" s="104"/>
      <c r="AE21" s="104"/>
      <c r="AF21" s="120">
        <f ca="1">AA13</f>
        <v>20</v>
      </c>
      <c r="AG21" s="121">
        <f ca="1">AA14</f>
        <v>5</v>
      </c>
      <c r="AH21" s="121">
        <f ca="1">AA15</f>
        <v>20</v>
      </c>
      <c r="AI21" s="121">
        <f ca="1">AA16</f>
        <v>5</v>
      </c>
      <c r="AJ21" s="121">
        <f ca="1">AA17</f>
        <v>20</v>
      </c>
      <c r="AK21" s="121">
        <f ca="1">AA18</f>
        <v>5</v>
      </c>
      <c r="AL21" s="121">
        <f ca="1">AA19</f>
        <v>20</v>
      </c>
      <c r="AM21" s="121">
        <f ca="1">AA20</f>
        <v>5</v>
      </c>
      <c r="AN21" s="123">
        <v>0</v>
      </c>
    </row>
    <row r="22" spans="2:4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R22" s="103"/>
    </row>
    <row r="23" spans="2:4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S23" s="105" t="s">
        <v>197</v>
      </c>
    </row>
    <row r="24" spans="2:40" ht="10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S24" s="135">
        <v>1</v>
      </c>
      <c r="T24" s="176" t="s">
        <v>200</v>
      </c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31"/>
    </row>
    <row r="25" spans="2:4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S25" s="13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31"/>
    </row>
    <row r="26" spans="2:4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S26" s="135">
        <v>2</v>
      </c>
      <c r="T26" s="175" t="s">
        <v>198</v>
      </c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</row>
    <row r="27" spans="2:4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S27" s="136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</row>
    <row r="28" spans="2:4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S28" s="136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</row>
    <row r="29" spans="2:4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4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4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4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</sheetData>
  <mergeCells count="11">
    <mergeCell ref="T26:AD28"/>
    <mergeCell ref="T24:AD25"/>
    <mergeCell ref="B3:G3"/>
    <mergeCell ref="AB11:AC11"/>
    <mergeCell ref="B16:O16"/>
    <mergeCell ref="B4:C4"/>
    <mergeCell ref="D4:E4"/>
    <mergeCell ref="F4:G4"/>
    <mergeCell ref="H4:I4"/>
    <mergeCell ref="J4:K4"/>
    <mergeCell ref="B7:O7"/>
  </mergeCells>
  <dataValidations disablePrompts="1" count="1">
    <dataValidation type="list" allowBlank="1" showInputMessage="1" showErrorMessage="1" sqref="Z9:Z10">
      <formula1>LU_Periods</formula1>
    </dataValidation>
  </dataValidation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7" tooltip="Go to Previous Sheet" display="HL_Sheet_Main_7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9" orientation="portrait" horizontalDpi="300" verticalDpi="300" r:id="rId1"/>
  <headerFooter>
    <oddFooter>&amp;L&amp;F
&amp;A
Printed: &amp;T on &amp;D&amp;CPage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C9:G20"/>
  <sheetViews>
    <sheetView showGridLines="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15</v>
      </c>
    </row>
    <row r="10" spans="3:7" ht="16.5">
      <c r="C10" s="12" t="s">
        <v>153</v>
      </c>
    </row>
    <row r="11" spans="3:7" ht="15">
      <c r="C11" s="7" t="str">
        <f>Model_Name</f>
        <v>Multi-Stack Waterfall Chart Example</v>
      </c>
    </row>
    <row r="12" spans="3:7">
      <c r="C12" s="139" t="s">
        <v>1</v>
      </c>
      <c r="D12" s="139"/>
      <c r="E12" s="139"/>
      <c r="F12" s="139"/>
      <c r="G12" s="139"/>
    </row>
    <row r="13" spans="3:7" ht="12.75">
      <c r="C13" s="10" t="s">
        <v>10</v>
      </c>
      <c r="D13" s="11" t="s">
        <v>11</v>
      </c>
    </row>
    <row r="17" spans="3:3">
      <c r="C17" s="2" t="s">
        <v>6</v>
      </c>
    </row>
    <row r="18" spans="3:3">
      <c r="C18" s="3" t="s">
        <v>7</v>
      </c>
    </row>
    <row r="19" spans="3:3">
      <c r="C19" s="3" t="s">
        <v>8</v>
      </c>
    </row>
    <row r="20" spans="3:3">
      <c r="C20" s="3" t="s">
        <v>9</v>
      </c>
    </row>
  </sheetData>
  <mergeCells count="1">
    <mergeCell ref="C12:G12"/>
  </mergeCells>
  <hyperlinks>
    <hyperlink ref="C12" location="HL_Home" tooltip="Go to Table of Contents" display="HL_Home"/>
    <hyperlink ref="C13" location="HL_Sheet_Main_13" tooltip="Go to Previous Sheet" display="HL_Sheet_Main_13"/>
    <hyperlink ref="D13" location="HL_Sheet_Main_9" tooltip="Go to Next Sheet" display="HL_Sheet_Main_9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125</vt:i4>
      </vt:variant>
    </vt:vector>
  </HeadingPairs>
  <TitlesOfParts>
    <vt:vector size="139" baseType="lpstr">
      <vt:lpstr>Cover</vt:lpstr>
      <vt:lpstr>Contents</vt:lpstr>
      <vt:lpstr>Assumptions_SC</vt:lpstr>
      <vt:lpstr>TS_BA</vt:lpstr>
      <vt:lpstr>Costs_TA</vt:lpstr>
      <vt:lpstr>Outputs_SC</vt:lpstr>
      <vt:lpstr>Costs_TO</vt:lpstr>
      <vt:lpstr>Multi_Stack_Waterfall_Chart_MS</vt:lpstr>
      <vt:lpstr>Appendices_SC</vt:lpstr>
      <vt:lpstr>Lookup_Tables_SSC</vt:lpstr>
      <vt:lpstr>TS_LU</vt:lpstr>
      <vt:lpstr>Multi_Stack_Waterfall_LU</vt:lpstr>
      <vt:lpstr>Checks_SSC</vt:lpstr>
      <vt:lpstr>Checks_BO</vt:lpstr>
      <vt:lpstr>Alt_Chks_Msg</vt:lpstr>
      <vt:lpstr>Alt_Chks_Ttl_Areas</vt:lpstr>
      <vt:lpstr>Annual</vt:lpstr>
      <vt:lpstr>Billion</vt:lpstr>
      <vt:lpstr>Billions</vt:lpstr>
      <vt:lpstr>CA_Alt_Chks</vt:lpstr>
      <vt:lpstr>CA_Alt_Chks_Area_Names</vt:lpstr>
      <vt:lpstr>CA_Alt_Chks_Flags</vt:lpstr>
      <vt:lpstr>CA_Alt_Chks_Inc</vt:lpstr>
      <vt:lpstr>CA_Err_Chks</vt:lpstr>
      <vt:lpstr>CA_Err_Chks_Area_Names</vt:lpstr>
      <vt:lpstr>CA_Err_Chks_Flags</vt:lpstr>
      <vt:lpstr>CA_Err_Chks_Inc</vt:lpstr>
      <vt:lpstr>CA_Sens_Chks</vt:lpstr>
      <vt:lpstr>CA_Sens_Chks_Area_Names</vt:lpstr>
      <vt:lpstr>CA_Sens_Chks_Flags</vt:lpstr>
      <vt:lpstr>CA_Sens_Chks_Inc</vt:lpstr>
      <vt:lpstr>CB_Alt_Chks_Show_Msg</vt:lpstr>
      <vt:lpstr>CB_Err_Chks_Show_Msg</vt:lpstr>
      <vt:lpstr>CB_Sens_Chks_Show_Msg</vt:lpstr>
      <vt:lpstr>CB_TS_Show_Hist_Fcast_Pers</vt:lpstr>
      <vt:lpstr>Cost_1_Name</vt:lpstr>
      <vt:lpstr>Cost_2_Name</vt:lpstr>
      <vt:lpstr>Cost_3_Name</vt:lpstr>
      <vt:lpstr>Cost_4_Name</vt:lpstr>
      <vt:lpstr>Cost_5_Name</vt:lpstr>
      <vt:lpstr>Cost_6_Name</vt:lpstr>
      <vt:lpstr>Cost_7_Name</vt:lpstr>
      <vt:lpstr>Cost_8_Name</vt:lpstr>
      <vt:lpstr>Currency</vt:lpstr>
      <vt:lpstr>DD_TS_Data_Term_Basis</vt:lpstr>
      <vt:lpstr>DD_TS_Denom</vt:lpstr>
      <vt:lpstr>DD_TS_Fin_YE_Day</vt:lpstr>
      <vt:lpstr>DD_TS_Fin_YE_Mth</vt:lpstr>
      <vt:lpstr>Err_Chk_1_Hdg</vt:lpstr>
      <vt:lpstr>Err_Chks_Msg</vt:lpstr>
      <vt:lpstr>Err_Chks_Ttl_Areas</vt:lpstr>
      <vt:lpstr>Half_Yr_Name</vt:lpstr>
      <vt:lpstr>Halves_In_Yr</vt:lpstr>
      <vt:lpstr>HL_Alt_Chk</vt:lpstr>
      <vt:lpstr>HL_Costs_Ass</vt:lpstr>
      <vt:lpstr>HL_Costs_OP</vt:lpstr>
      <vt:lpstr>HL_Err_Chk</vt:lpstr>
      <vt:lpstr>HL_Err_Chk_1</vt:lpstr>
      <vt:lpstr>HL_Home</vt:lpstr>
      <vt:lpstr>HL_Sens_Chk</vt:lpstr>
      <vt:lpstr>Hundred</vt:lpstr>
      <vt:lpstr>LU_Data_Term_Basis</vt:lpstr>
      <vt:lpstr>LU_Denom</vt:lpstr>
      <vt:lpstr>LU_Mth_Days</vt:lpstr>
      <vt:lpstr>LU_Mth_Names</vt:lpstr>
      <vt:lpstr>LU_Period_Type_Names</vt:lpstr>
      <vt:lpstr>LU_Periodicity</vt:lpstr>
      <vt:lpstr>LU_Periods</vt:lpstr>
      <vt:lpstr>LU_Pers_In_Yr</vt:lpstr>
      <vt:lpstr>Million</vt:lpstr>
      <vt:lpstr>Millions</vt:lpstr>
      <vt:lpstr>Model_Name</vt:lpstr>
      <vt:lpstr>Mth_Name</vt:lpstr>
      <vt:lpstr>Mthly</vt:lpstr>
      <vt:lpstr>Mths_In_Yr</vt:lpstr>
      <vt:lpstr>Appendices_SC!Print_Area</vt:lpstr>
      <vt:lpstr>Assumptions_SC!Print_Area</vt:lpstr>
      <vt:lpstr>Checks_BO!Print_Area</vt:lpstr>
      <vt:lpstr>Checks_SSC!Print_Area</vt:lpstr>
      <vt:lpstr>Contents!Print_Area</vt:lpstr>
      <vt:lpstr>Costs_TA!Print_Area</vt:lpstr>
      <vt:lpstr>Costs_TO!Print_Area</vt:lpstr>
      <vt:lpstr>Cover!Print_Area</vt:lpstr>
      <vt:lpstr>Lookup_Tables_SSC!Print_Area</vt:lpstr>
      <vt:lpstr>Multi_Stack_Waterfall_Chart_MS!Print_Area</vt:lpstr>
      <vt:lpstr>Multi_Stack_Waterfall_LU!Print_Area</vt:lpstr>
      <vt:lpstr>Outputs_SC!Print_Area</vt:lpstr>
      <vt:lpstr>TS_BA!Print_Area</vt:lpstr>
      <vt:lpstr>TS_LU!Print_Area</vt:lpstr>
      <vt:lpstr>Checks_BO!Print_Titles</vt:lpstr>
      <vt:lpstr>Contents!Print_Titles</vt:lpstr>
      <vt:lpstr>Costs_TA!Print_Titles</vt:lpstr>
      <vt:lpstr>Costs_TO!Print_Titles</vt:lpstr>
      <vt:lpstr>TS_BA!Print_Titles</vt:lpstr>
      <vt:lpstr>TS_LU!Print_Titles</vt:lpstr>
      <vt:lpstr>Qtr_Name</vt:lpstr>
      <vt:lpstr>Qtrly</vt:lpstr>
      <vt:lpstr>Qtrs_In_Yr</vt:lpstr>
      <vt:lpstr>Semi_Annual</vt:lpstr>
      <vt:lpstr>Sens_Chks_Msg</vt:lpstr>
      <vt:lpstr>Sens_Chks_Ttl_Areas</vt:lpstr>
      <vt:lpstr>Ten</vt:lpstr>
      <vt:lpstr>Thousand</vt:lpstr>
      <vt:lpstr>Thousands</vt:lpstr>
      <vt:lpstr>TS</vt:lpstr>
      <vt:lpstr>TS_Actual_Per_Title</vt:lpstr>
      <vt:lpstr>TS_Actual_Pers</vt:lpstr>
      <vt:lpstr>TS_Budget_Per_Title</vt:lpstr>
      <vt:lpstr>TS_Budget_Pers</vt:lpstr>
      <vt:lpstr>TS_Data_End_Date</vt:lpstr>
      <vt:lpstr>TS_Data_Final_Stub</vt:lpstr>
      <vt:lpstr>TS_Data_Full_Pers</vt:lpstr>
      <vt:lpstr>TS_Data_Pers_Ass</vt:lpstr>
      <vt:lpstr>TS_Data_Total_Pers</vt:lpstr>
      <vt:lpstr>TS_Denom_Label</vt:lpstr>
      <vt:lpstr>TS_Fcast_Per_Title</vt:lpstr>
      <vt:lpstr>TS_Mth_End</vt:lpstr>
      <vt:lpstr>TS_Mths_In_Per</vt:lpstr>
      <vt:lpstr>TS_Per_1_End_Date</vt:lpstr>
      <vt:lpstr>TS_Per_1_FY_End_Date</vt:lpstr>
      <vt:lpstr>TS_Per_1_FY_Start_Date</vt:lpstr>
      <vt:lpstr>TS_Per_1_Number</vt:lpstr>
      <vt:lpstr>TS_Per_1_Start_Date</vt:lpstr>
      <vt:lpstr>TS_Per_Type_Name</vt:lpstr>
      <vt:lpstr>TS_Per_Type_Prefix</vt:lpstr>
      <vt:lpstr>TS_Periodicity</vt:lpstr>
      <vt:lpstr>TS_Pers_In_Yr</vt:lpstr>
      <vt:lpstr>TS_Proj_Per_1_End_Date</vt:lpstr>
      <vt:lpstr>TS_Proj_Per_1_FY_End_Date</vt:lpstr>
      <vt:lpstr>TS_Proj_Per_1_FY_Start_Date</vt:lpstr>
      <vt:lpstr>TS_Proj_Per_1_Number</vt:lpstr>
      <vt:lpstr>TS_Proj_Per_1_Start_Date</vt:lpstr>
      <vt:lpstr>TS_Proj_Start_Date</vt:lpstr>
      <vt:lpstr>TS_Proj_Start_Date_Ass</vt:lpstr>
      <vt:lpstr>TS_Start_Date</vt:lpstr>
      <vt:lpstr>TS_Std_Pers</vt:lpstr>
      <vt:lpstr>TS_Title</vt:lpstr>
      <vt:lpstr>Yr_Name</vt:lpstr>
      <vt:lpstr>Yrs_In_Yr</vt:lpstr>
    </vt:vector>
  </TitlesOfParts>
  <Manager>Best Practice Modelling</Manager>
  <Company>Best Practice Modelling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Multi-Stack Waterfall Chart Example</dc:title>
  <dc:subject>bpmToolbox 6.0</dc:subject>
  <dc:creator>Best Practice Modelling</dc:creator>
  <cp:keywords>Best Practice Modelling, bpmToolbox 6.0</cp:keywords>
  <dc:description>Provides an example of a multi-stack waterfall chart developed in best practice using bpmToolbox 6.0.</dc:description>
  <cp:lastModifiedBy>Best Practice Modelling</cp:lastModifiedBy>
  <cp:lastPrinted>2010-06-07T10:33:14Z</cp:lastPrinted>
  <dcterms:created xsi:type="dcterms:W3CDTF">2010-06-06T04:57:27Z</dcterms:created>
  <dcterms:modified xsi:type="dcterms:W3CDTF">2010-12-02T05:14:51Z</dcterms:modified>
  <cp:category>Best Practice Modelling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