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750" tabRatio="951" activeTab="0"/>
  </bookViews>
  <sheets>
    <sheet name="Introduction" sheetId="1" r:id="rId1"/>
    <sheet name="Sorting" sheetId="2" r:id="rId2"/>
    <sheet name="Frequencies &amp; Graphs" sheetId="3" r:id="rId3"/>
    <sheet name="Histogram" sheetId="4" r:id="rId4"/>
    <sheet name="Scatter Plot" sheetId="5" r:id="rId5"/>
    <sheet name="Descriptive Stats" sheetId="6" r:id="rId6"/>
    <sheet name="Rank &amp; Percentile" sheetId="7" r:id="rId7"/>
    <sheet name="Covariance" sheetId="8" r:id="rId8"/>
    <sheet name="Correlation" sheetId="9" r:id="rId9"/>
    <sheet name="Sampling" sheetId="10" r:id="rId10"/>
    <sheet name="Confidence Intervals" sheetId="11" r:id="rId11"/>
    <sheet name="One-Sample t-tests" sheetId="12" r:id="rId12"/>
    <sheet name="Two-Sample t-tests" sheetId="13" r:id="rId13"/>
    <sheet name="Regression" sheetId="14" r:id="rId14"/>
  </sheets>
  <definedNames>
    <definedName name="_xlnm.Print_Area" localSheetId="10">'Confidence Intervals'!$A$1:$H$46</definedName>
    <definedName name="_xlnm.Print_Area" localSheetId="6">'Rank &amp; Percentile'!$A$1:$I$43</definedName>
  </definedNames>
  <calcPr fullCalcOnLoad="1"/>
</workbook>
</file>

<file path=xl/comments4.xml><?xml version="1.0" encoding="utf-8"?>
<comments xmlns="http://schemas.openxmlformats.org/spreadsheetml/2006/main">
  <authors>
    <author>jom1</author>
  </authors>
  <commentList>
    <comment ref="D8" authorId="0">
      <text>
        <r>
          <rPr>
            <sz val="10"/>
            <rFont val="Tahoma"/>
            <family val="2"/>
          </rPr>
          <t xml:space="preserve">A </t>
        </r>
        <r>
          <rPr>
            <b/>
            <sz val="10"/>
            <rFont val="Tahoma"/>
            <family val="2"/>
          </rPr>
          <t>Bin</t>
        </r>
        <r>
          <rPr>
            <sz val="10"/>
            <rFont val="Tahoma"/>
            <family val="2"/>
          </rPr>
          <t xml:space="preserve"> is the upper limit of the range for which the frequency is calculated.</t>
        </r>
      </text>
    </comment>
  </commentList>
</comments>
</file>

<file path=xl/sharedStrings.xml><?xml version="1.0" encoding="utf-8"?>
<sst xmlns="http://schemas.openxmlformats.org/spreadsheetml/2006/main" count="835" uniqueCount="560">
  <si>
    <t>Regression</t>
  </si>
  <si>
    <t>x1</t>
  </si>
  <si>
    <t>x2</t>
  </si>
  <si>
    <r>
      <t xml:space="preserve">The objective is to estimate values of </t>
    </r>
    <r>
      <rPr>
        <i/>
        <sz val="11"/>
        <rFont val="Times New Roman"/>
        <family val="1"/>
      </rPr>
      <t>b0, b1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b2</t>
    </r>
    <r>
      <rPr>
        <sz val="11"/>
        <rFont val="Times New Roman"/>
        <family val="1"/>
      </rPr>
      <t xml:space="preserve"> in the following equation:</t>
    </r>
  </si>
  <si>
    <r>
      <t xml:space="preserve">y = </t>
    </r>
    <r>
      <rPr>
        <i/>
        <sz val="11"/>
        <rFont val="Times New Roman"/>
        <family val="1"/>
      </rPr>
      <t>b0</t>
    </r>
    <r>
      <rPr>
        <sz val="11"/>
        <rFont val="Times New Roman"/>
        <family val="1"/>
      </rPr>
      <t xml:space="preserve"> + </t>
    </r>
    <r>
      <rPr>
        <i/>
        <sz val="11"/>
        <rFont val="Times New Roman"/>
        <family val="1"/>
      </rPr>
      <t>b1</t>
    </r>
    <r>
      <rPr>
        <sz val="11"/>
        <rFont val="Times New Roman"/>
        <family val="1"/>
      </rPr>
      <t xml:space="preserve"> x1 + </t>
    </r>
    <r>
      <rPr>
        <i/>
        <sz val="11"/>
        <rFont val="Times New Roman"/>
        <family val="1"/>
      </rPr>
      <t>b2</t>
    </r>
    <r>
      <rPr>
        <sz val="11"/>
        <rFont val="Times New Roman"/>
        <family val="1"/>
      </rPr>
      <t xml:space="preserve"> x3</t>
    </r>
  </si>
  <si>
    <r>
      <t xml:space="preserve">In this equation, y is called the </t>
    </r>
    <r>
      <rPr>
        <i/>
        <sz val="11"/>
        <rFont val="Times New Roman"/>
        <family val="1"/>
      </rPr>
      <t>Dependent Variable</t>
    </r>
    <r>
      <rPr>
        <sz val="11"/>
        <rFont val="Times New Roman"/>
        <family val="1"/>
      </rPr>
      <t xml:space="preserve"> (sometimes called the </t>
    </r>
    <r>
      <rPr>
        <i/>
        <sz val="11"/>
        <rFont val="Times New Roman"/>
        <family val="1"/>
      </rPr>
      <t>Criterion Variable</t>
    </r>
    <r>
      <rPr>
        <sz val="11"/>
        <rFont val="Times New Roman"/>
        <family val="1"/>
      </rPr>
      <t>)</t>
    </r>
  </si>
  <si>
    <r>
      <t xml:space="preserve">Select </t>
    </r>
    <r>
      <rPr>
        <b/>
        <sz val="11"/>
        <rFont val="Times New Roman"/>
        <family val="1"/>
      </rPr>
      <t>Regression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</si>
  <si>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t>SUMMARY OUTPUT</t>
  </si>
  <si>
    <t>Regression Statistics</t>
  </si>
  <si>
    <t>Multiple R</t>
  </si>
  <si>
    <t>R Square</t>
  </si>
  <si>
    <t>Adjusted R Square</t>
  </si>
  <si>
    <t>ANOVA</t>
  </si>
  <si>
    <t>Residual</t>
  </si>
  <si>
    <t>Total</t>
  </si>
  <si>
    <t>Intercept</t>
  </si>
  <si>
    <t>SS</t>
  </si>
  <si>
    <t>MS</t>
  </si>
  <si>
    <t>F</t>
  </si>
  <si>
    <t>Significance F</t>
  </si>
  <si>
    <t>Coefficients</t>
  </si>
  <si>
    <t>P-value</t>
  </si>
  <si>
    <t>Lower 95%</t>
  </si>
  <si>
    <t>Upper 95%</t>
  </si>
  <si>
    <t>Lower 95.0%</t>
  </si>
  <si>
    <t>Upper 95.0%</t>
  </si>
  <si>
    <t xml:space="preserve">     (If there are 2 or more Independent Variables, they</t>
  </si>
  <si>
    <t xml:space="preserve">     must be side-by-side in the worksheet.)</t>
  </si>
  <si>
    <r>
      <t xml:space="preserve">Select the </t>
    </r>
    <r>
      <rPr>
        <b/>
        <sz val="11"/>
        <rFont val="Times New Roman"/>
        <family val="1"/>
      </rPr>
      <t>Input Y Range</t>
    </r>
    <r>
      <rPr>
        <sz val="11"/>
        <rFont val="Times New Roman"/>
        <family val="1"/>
      </rPr>
      <t xml:space="preserve"> window, and select the area that contains the </t>
    </r>
    <r>
      <rPr>
        <b/>
        <i/>
        <sz val="11"/>
        <rFont val="Times New Roman"/>
        <family val="1"/>
      </rPr>
      <t>Dependent Variable.</t>
    </r>
  </si>
  <si>
    <r>
      <t xml:space="preserve">Select the </t>
    </r>
    <r>
      <rPr>
        <b/>
        <sz val="11"/>
        <rFont val="Times New Roman"/>
        <family val="1"/>
      </rPr>
      <t>Input X Range</t>
    </r>
    <r>
      <rPr>
        <sz val="11"/>
        <rFont val="Times New Roman"/>
        <family val="1"/>
      </rPr>
      <t xml:space="preserve"> window, and select the area that contains the </t>
    </r>
    <r>
      <rPr>
        <b/>
        <i/>
        <sz val="11"/>
        <rFont val="Times New Roman"/>
        <family val="1"/>
      </rPr>
      <t>Independent Variable(s).</t>
    </r>
  </si>
  <si>
    <r>
      <t xml:space="preserve">You may set a </t>
    </r>
    <r>
      <rPr>
        <b/>
        <sz val="11"/>
        <rFont val="Times New Roman"/>
        <family val="1"/>
      </rPr>
      <t>Confidence Level</t>
    </r>
    <r>
      <rPr>
        <sz val="11"/>
        <rFont val="Times New Roman"/>
        <family val="1"/>
      </rPr>
      <t xml:space="preserve"> for the confidence</t>
    </r>
  </si>
  <si>
    <t xml:space="preserve">     intervals for the coefficients.</t>
  </si>
  <si>
    <t xml:space="preserve">     (the intercept) to be zero.</t>
  </si>
  <si>
    <r>
      <t xml:space="preserve">You may specify </t>
    </r>
    <r>
      <rPr>
        <b/>
        <sz val="11"/>
        <rFont val="Times New Roman"/>
        <family val="1"/>
      </rPr>
      <t>Constant is Zero</t>
    </r>
    <r>
      <rPr>
        <sz val="11"/>
        <rFont val="Times New Roman"/>
        <family val="1"/>
      </rPr>
      <t xml:space="preserve"> to force </t>
    </r>
    <r>
      <rPr>
        <i/>
        <sz val="11"/>
        <rFont val="Times New Roman"/>
        <family val="1"/>
      </rPr>
      <t>b0</t>
    </r>
  </si>
  <si>
    <r>
      <t xml:space="preserve">     variables, select </t>
    </r>
    <r>
      <rPr>
        <b/>
        <sz val="11"/>
        <rFont val="Times New Roman"/>
        <family val="1"/>
      </rPr>
      <t>Labels in the First Row</t>
    </r>
    <r>
      <rPr>
        <sz val="11"/>
        <rFont val="Times New Roman"/>
        <family val="1"/>
      </rPr>
      <t>.</t>
    </r>
  </si>
  <si>
    <t>If the first row of your area contains names for the</t>
  </si>
  <si>
    <t>Select additional output and plots that you would like.</t>
  </si>
  <si>
    <t>The results for the Example Data Set are shown below the instructions.</t>
  </si>
  <si>
    <t>RESIDUAL OUTPUT</t>
  </si>
  <si>
    <t>Observation</t>
  </si>
  <si>
    <t>Predicted y</t>
  </si>
  <si>
    <t>Residuals</t>
  </si>
  <si>
    <t>One of the "Line Fit Plots" as produced</t>
  </si>
  <si>
    <t>The other "Line Fit Plot" after changing</t>
  </si>
  <si>
    <t>its height to a more suitable value.</t>
  </si>
  <si>
    <t xml:space="preserve">Regression is a method to fit a linear function to a data set. </t>
  </si>
  <si>
    <r>
      <t xml:space="preserve">     x1 and x2 are called the </t>
    </r>
    <r>
      <rPr>
        <i/>
        <sz val="11"/>
        <rFont val="Times New Roman"/>
        <family val="1"/>
      </rPr>
      <t>Independent Variables</t>
    </r>
    <r>
      <rPr>
        <sz val="11"/>
        <rFont val="Times New Roman"/>
        <family val="1"/>
      </rPr>
      <t xml:space="preserve"> (or</t>
    </r>
    <r>
      <rPr>
        <i/>
        <sz val="11"/>
        <rFont val="Times New Roman"/>
        <family val="1"/>
      </rPr>
      <t xml:space="preserve"> Predictor Variables</t>
    </r>
    <r>
      <rPr>
        <sz val="11"/>
        <rFont val="Times New Roman"/>
        <family val="1"/>
      </rPr>
      <t xml:space="preserve">), </t>
    </r>
  </si>
  <si>
    <r>
      <t xml:space="preserve">    </t>
    </r>
    <r>
      <rPr>
        <i/>
        <sz val="11"/>
        <rFont val="Times New Roman"/>
        <family val="1"/>
      </rPr>
      <t xml:space="preserve">b0, </t>
    </r>
    <r>
      <rPr>
        <sz val="11"/>
        <rFont val="Times New Roman"/>
        <family val="1"/>
      </rPr>
      <t xml:space="preserve"> is called the "intercept", and </t>
    </r>
    <r>
      <rPr>
        <i/>
        <sz val="11"/>
        <rFont val="Times New Roman"/>
        <family val="1"/>
      </rPr>
      <t>b1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b2</t>
    </r>
    <r>
      <rPr>
        <sz val="11"/>
        <rFont val="Times New Roman"/>
        <family val="1"/>
      </rPr>
      <t xml:space="preserve"> are the "slopes".</t>
    </r>
  </si>
  <si>
    <r>
      <t xml:space="preserve">Collectively, </t>
    </r>
    <r>
      <rPr>
        <i/>
        <sz val="11"/>
        <rFont val="Times New Roman"/>
        <family val="1"/>
      </rPr>
      <t>b0, b1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b2</t>
    </r>
    <r>
      <rPr>
        <sz val="11"/>
        <rFont val="Times New Roman"/>
        <family val="1"/>
      </rPr>
      <t xml:space="preserve"> are referred to as the </t>
    </r>
    <r>
      <rPr>
        <i/>
        <sz val="11"/>
        <rFont val="Times New Roman"/>
        <family val="1"/>
      </rPr>
      <t>Coefficients.</t>
    </r>
    <r>
      <rPr>
        <sz val="11"/>
        <rFont val="Times New Roman"/>
        <family val="1"/>
      </rPr>
      <t xml:space="preserve"> (This is their label in the output.)</t>
    </r>
  </si>
  <si>
    <r>
      <t xml:space="preserve">Note: </t>
    </r>
    <r>
      <rPr>
        <sz val="11"/>
        <rFont val="Times New Roman"/>
        <family val="1"/>
      </rPr>
      <t>Graphs produced by Excel's Regression program are badly sized. However, it is easy to change the size</t>
    </r>
  </si>
  <si>
    <r>
      <t>a</t>
    </r>
    <r>
      <rPr>
        <sz val="11"/>
        <rFont val="Times New Roman"/>
        <family val="1"/>
      </rPr>
      <t>:</t>
    </r>
  </si>
  <si>
    <r>
      <t>Result:</t>
    </r>
    <r>
      <rPr>
        <sz val="11"/>
        <rFont val="Times New Roman"/>
        <family val="1"/>
      </rPr>
      <t xml:space="preserve"> sample average of 3.818 is below 4.4, </t>
    </r>
  </si>
  <si>
    <r>
      <t xml:space="preserve">which </t>
    </r>
    <r>
      <rPr>
        <b/>
        <sz val="11"/>
        <rFont val="Times New Roman"/>
        <family val="1"/>
      </rPr>
      <t>IS NOT</t>
    </r>
    <r>
      <rPr>
        <sz val="11"/>
        <rFont val="Times New Roman"/>
        <family val="1"/>
      </rPr>
      <t xml:space="preserve"> consistent with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, </t>
    </r>
  </si>
  <si>
    <r>
      <t xml:space="preserve">which </t>
    </r>
    <r>
      <rPr>
        <b/>
        <sz val="11"/>
        <rFont val="Times New Roman"/>
        <family val="1"/>
      </rPr>
      <t xml:space="preserve">IS </t>
    </r>
    <r>
      <rPr>
        <sz val="11"/>
        <rFont val="Times New Roman"/>
        <family val="1"/>
      </rPr>
      <t>consistent with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, </t>
    </r>
  </si>
  <si>
    <r>
      <t>Result:</t>
    </r>
    <r>
      <rPr>
        <sz val="11"/>
        <rFont val="Times New Roman"/>
        <family val="1"/>
      </rPr>
      <t xml:space="preserve"> p-value of 0.3666 is larger than 0.05</t>
    </r>
  </si>
  <si>
    <t>but the p-value of 0.1833 is larger than 0.05,</t>
  </si>
  <si>
    <r>
      <t>Two-tail test</t>
    </r>
    <r>
      <rPr>
        <sz val="11"/>
        <rFont val="Times New Roman"/>
        <family val="1"/>
      </rPr>
      <t xml:space="preserve">: set up a (1 - </t>
    </r>
    <r>
      <rPr>
        <sz val="11"/>
        <rFont val="Symbol"/>
        <family val="1"/>
      </rPr>
      <t>a</t>
    </r>
    <r>
      <rPr>
        <sz val="11"/>
        <rFont val="Times New Roman"/>
        <family val="1"/>
      </rPr>
      <t xml:space="preserve">) confidence interval (see the sheet </t>
    </r>
    <r>
      <rPr>
        <b/>
        <i/>
        <sz val="11"/>
        <rFont val="Times New Roman"/>
        <family val="1"/>
      </rPr>
      <t>Confidence Intervals</t>
    </r>
    <r>
      <rPr>
        <sz val="11"/>
        <rFont val="Times New Roman"/>
        <family val="1"/>
      </rPr>
      <t xml:space="preserve"> for instructions)</t>
    </r>
  </si>
  <si>
    <r>
      <t xml:space="preserve">       </t>
    </r>
    <r>
      <rPr>
        <i/>
        <sz val="11"/>
        <color indexed="10"/>
        <rFont val="Times New Roman"/>
        <family val="1"/>
      </rPr>
      <t xml:space="preserve">outside of the confidence interval </t>
    </r>
    <r>
      <rPr>
        <i/>
        <u val="single"/>
        <sz val="11"/>
        <color indexed="10"/>
        <rFont val="Times New Roman"/>
        <family val="1"/>
      </rPr>
      <t>in the direction predicted by the Alternative Hypothesis</t>
    </r>
    <r>
      <rPr>
        <sz val="11"/>
        <color indexed="10"/>
        <rFont val="Times New Roman"/>
        <family val="1"/>
      </rPr>
      <t>, H</t>
    </r>
    <r>
      <rPr>
        <vertAlign val="subscript"/>
        <sz val="11"/>
        <color indexed="10"/>
        <rFont val="Times New Roman"/>
        <family val="1"/>
      </rPr>
      <t>a</t>
    </r>
    <r>
      <rPr>
        <i/>
        <sz val="11"/>
        <color indexed="10"/>
        <rFont val="Times New Roman"/>
        <family val="1"/>
      </rPr>
      <t>.</t>
    </r>
  </si>
  <si>
    <r>
      <t>Two-tail test:</t>
    </r>
    <r>
      <rPr>
        <sz val="11"/>
        <rFont val="Times New Roman"/>
        <family val="1"/>
      </rPr>
      <t xml:space="preserve"> For </t>
    </r>
    <r>
      <rPr>
        <sz val="11"/>
        <rFont val="Symbol"/>
        <family val="1"/>
      </rPr>
      <t>a</t>
    </r>
    <r>
      <rPr>
        <sz val="11"/>
        <rFont val="Times New Roman"/>
        <family val="1"/>
      </rPr>
      <t xml:space="preserve"> = 0.05,</t>
    </r>
  </si>
  <si>
    <t xml:space="preserve">set up a 95% confidence interval: </t>
  </si>
  <si>
    <r>
      <t>One-tail test:</t>
    </r>
    <r>
      <rPr>
        <sz val="11"/>
        <rFont val="Times New Roman"/>
        <family val="1"/>
      </rPr>
      <t xml:space="preserve"> For </t>
    </r>
    <r>
      <rPr>
        <sz val="11"/>
        <rFont val="Symbol"/>
        <family val="1"/>
      </rPr>
      <t>a</t>
    </r>
    <r>
      <rPr>
        <sz val="11"/>
        <rFont val="Times New Roman"/>
        <family val="1"/>
      </rPr>
      <t xml:space="preserve"> = 0.05,</t>
    </r>
  </si>
  <si>
    <t xml:space="preserve">set up a 90% confidence interval: </t>
  </si>
  <si>
    <t>Example Data</t>
  </si>
  <si>
    <t>Calculation of the Confidence Intervals:</t>
  </si>
  <si>
    <t>Hypothesis Tests using Confidence Intervals:</t>
  </si>
  <si>
    <t>In the following examples, assume that 4.4 has been given as the value to use in the null hypothesis.</t>
  </si>
  <si>
    <r>
      <t>critical value</t>
    </r>
    <r>
      <rPr>
        <sz val="11"/>
        <rFont val="Times New Roman"/>
        <family val="1"/>
      </rPr>
      <t>. The test statistic can be used to compute a p-value.  Both methods are illustrated below.</t>
    </r>
  </si>
  <si>
    <t>does not give a p-value directly.  The second method is to construct the test statistic and compare it to a</t>
  </si>
  <si>
    <r>
      <t xml:space="preserve">The easiest way to do a One-Sample t-Test in Excel is to use a </t>
    </r>
    <r>
      <rPr>
        <sz val="11"/>
        <color indexed="12"/>
        <rFont val="Times New Roman"/>
        <family val="1"/>
      </rPr>
      <t>Confidence Interval</t>
    </r>
    <r>
      <rPr>
        <sz val="11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However, this method</t>
    </r>
  </si>
  <si>
    <r>
      <t xml:space="preserve">Hypothesized Value, </t>
    </r>
    <r>
      <rPr>
        <sz val="11"/>
        <rFont val="Symbol"/>
        <family val="1"/>
      </rPr>
      <t>m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:</t>
    </r>
  </si>
  <si>
    <r>
      <t xml:space="preserve">   For 1 tail,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</t>
    </r>
    <r>
      <rPr>
        <sz val="11"/>
        <color indexed="10"/>
        <rFont val="Times New Roman"/>
        <family val="1"/>
      </rPr>
      <t xml:space="preserve">test statistic is larger than the critical level </t>
    </r>
    <r>
      <rPr>
        <u val="single"/>
        <sz val="11"/>
        <color indexed="12"/>
        <rFont val="Times New Roman"/>
        <family val="1"/>
      </rPr>
      <t>in the direction</t>
    </r>
    <r>
      <rPr>
        <sz val="11"/>
        <color indexed="12"/>
        <rFont val="Times New Roman"/>
        <family val="1"/>
      </rPr>
      <t xml:space="preserve"> predicted by H</t>
    </r>
    <r>
      <rPr>
        <vertAlign val="subscript"/>
        <sz val="11"/>
        <color indexed="12"/>
        <rFont val="Times New Roman"/>
        <family val="1"/>
      </rPr>
      <t>a</t>
    </r>
    <r>
      <rPr>
        <sz val="11"/>
        <color indexed="10"/>
        <rFont val="Times New Roman"/>
        <family val="1"/>
      </rPr>
      <t>.</t>
    </r>
  </si>
  <si>
    <r>
      <t xml:space="preserve">(This is the value often referred to as </t>
    </r>
    <r>
      <rPr>
        <sz val="11"/>
        <rFont val="Symbol"/>
        <family val="1"/>
      </rPr>
      <t>m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. Thus, </t>
    </r>
    <r>
      <rPr>
        <sz val="11"/>
        <rFont val="Symbol"/>
        <family val="1"/>
      </rPr>
      <t>m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= 4.4 in the examples.)</t>
    </r>
  </si>
  <si>
    <r>
      <t xml:space="preserve">       and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(the Null Hypothesis) if the value specified in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is </t>
    </r>
    <r>
      <rPr>
        <i/>
        <sz val="11"/>
        <color indexed="10"/>
        <rFont val="Times New Roman"/>
        <family val="1"/>
      </rPr>
      <t>outside the confidence interval</t>
    </r>
    <r>
      <rPr>
        <sz val="11"/>
        <rFont val="Times New Roman"/>
        <family val="1"/>
      </rPr>
      <t>.</t>
    </r>
  </si>
  <si>
    <r>
      <t>One-tail test</t>
    </r>
    <r>
      <rPr>
        <sz val="11"/>
        <rFont val="Times New Roman"/>
        <family val="1"/>
      </rPr>
      <t>: use a confidence level of (1 - 2</t>
    </r>
    <r>
      <rPr>
        <sz val="11"/>
        <rFont val="Symbol"/>
        <family val="1"/>
      </rPr>
      <t>a</t>
    </r>
    <r>
      <rPr>
        <sz val="11"/>
        <rFont val="Times New Roman"/>
        <family val="1"/>
      </rPr>
      <t xml:space="preserve">) and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value specified in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is</t>
    </r>
  </si>
  <si>
    <r>
      <t xml:space="preserve">   For 2 tails,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</t>
    </r>
    <r>
      <rPr>
        <sz val="11"/>
        <color indexed="10"/>
        <rFont val="Times New Roman"/>
        <family val="1"/>
      </rPr>
      <t xml:space="preserve">p-value is smaller than </t>
    </r>
    <r>
      <rPr>
        <sz val="11"/>
        <color indexed="10"/>
        <rFont val="Symbol"/>
        <family val="1"/>
      </rPr>
      <t>a</t>
    </r>
    <r>
      <rPr>
        <sz val="11"/>
        <color indexed="10"/>
        <rFont val="Times New Roman"/>
        <family val="1"/>
      </rPr>
      <t>.</t>
    </r>
  </si>
  <si>
    <r>
      <t xml:space="preserve">   For 1 tail,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</t>
    </r>
    <r>
      <rPr>
        <sz val="11"/>
        <color indexed="10"/>
        <rFont val="Times New Roman"/>
        <family val="1"/>
      </rPr>
      <t xml:space="preserve">p-value is smaller than </t>
    </r>
    <r>
      <rPr>
        <sz val="11"/>
        <color indexed="10"/>
        <rFont val="Symbol"/>
        <family val="1"/>
      </rPr>
      <t>a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2"/>
        <rFont val="Times New Roman"/>
        <family val="1"/>
      </rPr>
      <t>and</t>
    </r>
    <r>
      <rPr>
        <i/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the direction is consistent with H</t>
    </r>
    <r>
      <rPr>
        <vertAlign val="subscript"/>
        <sz val="11"/>
        <color indexed="10"/>
        <rFont val="Times New Roman"/>
        <family val="1"/>
      </rPr>
      <t>a</t>
    </r>
    <r>
      <rPr>
        <sz val="11"/>
        <color indexed="10"/>
        <rFont val="Times New Roman"/>
        <family val="1"/>
      </rPr>
      <t>.</t>
    </r>
  </si>
  <si>
    <t xml:space="preserve">and change it as you see fit.  It comes without any guarantee whatsoever, and is distributed </t>
  </si>
  <si>
    <r>
      <t>Contents:</t>
    </r>
    <r>
      <rPr>
        <sz val="11"/>
        <color indexed="12"/>
        <rFont val="Times New Roman"/>
        <family val="1"/>
      </rPr>
      <t xml:space="preserve"> These are the sheets in this workbook.</t>
    </r>
  </si>
  <si>
    <r>
      <t xml:space="preserve">  Sorted "Ascending" by </t>
    </r>
    <r>
      <rPr>
        <b/>
        <sz val="11"/>
        <color indexed="12"/>
        <rFont val="Times New Roman"/>
        <family val="1"/>
      </rPr>
      <t>a</t>
    </r>
  </si>
  <si>
    <r>
      <t xml:space="preserve">  Sorted "Descending" by </t>
    </r>
    <r>
      <rPr>
        <b/>
        <sz val="11"/>
        <color indexed="10"/>
        <rFont val="Times New Roman"/>
        <family val="1"/>
      </rPr>
      <t>b</t>
    </r>
  </si>
  <si>
    <r>
      <t xml:space="preserve">Click </t>
    </r>
    <r>
      <rPr>
        <b/>
        <sz val="11"/>
        <rFont val="Times New Roman"/>
        <family val="1"/>
      </rPr>
      <t>OK</t>
    </r>
  </si>
  <si>
    <r>
      <t xml:space="preserve">has been arranged so that </t>
    </r>
    <r>
      <rPr>
        <b/>
        <sz val="11"/>
        <color indexed="10"/>
        <rFont val="Times New Roman"/>
        <family val="1"/>
      </rPr>
      <t>b</t>
    </r>
    <r>
      <rPr>
        <sz val="11"/>
        <rFont val="Times New Roman"/>
        <family val="1"/>
      </rPr>
      <t xml:space="preserve"> is ascending when </t>
    </r>
    <r>
      <rPr>
        <b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is constant. For example, look at the</t>
    </r>
  </si>
  <si>
    <r>
      <t xml:space="preserve">three points for which </t>
    </r>
    <r>
      <rPr>
        <b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= 3. The values for </t>
    </r>
    <r>
      <rPr>
        <b/>
        <sz val="11"/>
        <color indexed="10"/>
        <rFont val="Times New Roman"/>
        <family val="1"/>
      </rPr>
      <t>b</t>
    </r>
    <r>
      <rPr>
        <sz val="11"/>
        <rFont val="Times New Roman"/>
        <family val="1"/>
      </rPr>
      <t xml:space="preserve"> are 4, 4 and 5, whereas in the first shaded area they </t>
    </r>
  </si>
  <si>
    <r>
      <t xml:space="preserve">Select </t>
    </r>
    <r>
      <rPr>
        <b/>
        <sz val="11"/>
        <rFont val="Times New Roman"/>
        <family val="1"/>
      </rPr>
      <t>Histogram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</si>
  <si>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On the first try, leave </t>
    </r>
    <r>
      <rPr>
        <b/>
        <sz val="11"/>
        <rFont val="Times New Roman"/>
        <family val="1"/>
      </rPr>
      <t>Bin Range</t>
    </r>
    <r>
      <rPr>
        <sz val="11"/>
        <rFont val="Times New Roman"/>
        <family val="1"/>
      </rPr>
      <t xml:space="preserve"> blank. Later you may</t>
    </r>
  </si>
  <si>
    <r>
      <t xml:space="preserve">    select the </t>
    </r>
    <r>
      <rPr>
        <b/>
        <sz val="11"/>
        <rFont val="Times New Roman"/>
        <family val="1"/>
      </rPr>
      <t xml:space="preserve">Labels </t>
    </r>
    <r>
      <rPr>
        <sz val="11"/>
        <rFont val="Times New Roman"/>
        <family val="1"/>
      </rPr>
      <t>check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box.</t>
    </r>
  </si>
  <si>
    <r>
      <t xml:space="preserve">    worksheet, select the </t>
    </r>
    <r>
      <rPr>
        <b/>
        <sz val="11"/>
        <rFont val="Times New Roman"/>
        <family val="1"/>
      </rPr>
      <t>Output Range</t>
    </r>
  </si>
  <si>
    <r>
      <t xml:space="preserve">Check </t>
    </r>
    <r>
      <rPr>
        <b/>
        <sz val="11"/>
        <rFont val="Times New Roman"/>
        <family val="1"/>
      </rPr>
      <t>Chart Output</t>
    </r>
    <r>
      <rPr>
        <sz val="11"/>
        <rFont val="Times New Roman"/>
        <family val="1"/>
      </rPr>
      <t xml:space="preserve"> if you want Excel to create a graph.</t>
    </r>
  </si>
  <si>
    <r>
      <t xml:space="preserve">Notice that I had to include one cell </t>
    </r>
    <r>
      <rPr>
        <b/>
        <sz val="11"/>
        <color indexed="10"/>
        <rFont val="Times New Roman"/>
        <family val="1"/>
      </rPr>
      <t>above</t>
    </r>
    <r>
      <rPr>
        <sz val="11"/>
        <rFont val="Times New Roman"/>
        <family val="1"/>
      </rPr>
      <t xml:space="preserve"> the</t>
    </r>
  </si>
  <si>
    <r>
      <t xml:space="preserve">Follow these steps to reproduce the chart above. Notice that it plots </t>
    </r>
    <r>
      <rPr>
        <b/>
        <sz val="11"/>
        <color indexed="10"/>
        <rFont val="Times New Roman"/>
        <family val="1"/>
      </rPr>
      <t>a</t>
    </r>
    <r>
      <rPr>
        <sz val="11"/>
        <rFont val="Times New Roman"/>
        <family val="1"/>
      </rPr>
      <t xml:space="preserve"> and </t>
    </r>
    <r>
      <rPr>
        <b/>
        <sz val="11"/>
        <color indexed="12"/>
        <rFont val="Times New Roman"/>
        <family val="1"/>
      </rPr>
      <t>b</t>
    </r>
    <r>
      <rPr>
        <sz val="11"/>
        <rFont val="Times New Roman"/>
        <family val="1"/>
      </rPr>
      <t>, but that in the data, variable</t>
    </r>
  </si>
  <si>
    <r>
      <t xml:space="preserve">     </t>
    </r>
    <r>
      <rPr>
        <b/>
        <sz val="11"/>
        <rFont val="Times New Roman"/>
        <family val="1"/>
      </rPr>
      <t xml:space="preserve">y </t>
    </r>
    <r>
      <rPr>
        <sz val="11"/>
        <rFont val="Times New Roman"/>
        <family val="1"/>
      </rPr>
      <t xml:space="preserve">is in the column between </t>
    </r>
    <r>
      <rPr>
        <b/>
        <sz val="11"/>
        <color indexed="10"/>
        <rFont val="Times New Roman"/>
        <family val="1"/>
      </rPr>
      <t>a</t>
    </r>
    <r>
      <rPr>
        <sz val="11"/>
        <rFont val="Times New Roman"/>
        <family val="1"/>
      </rPr>
      <t xml:space="preserve"> and </t>
    </r>
    <r>
      <rPr>
        <b/>
        <sz val="11"/>
        <color indexed="12"/>
        <rFont val="Times New Roman"/>
        <family val="1"/>
      </rPr>
      <t>b</t>
    </r>
    <r>
      <rPr>
        <sz val="11"/>
        <rFont val="Times New Roman"/>
        <family val="1"/>
      </rPr>
      <t>.</t>
    </r>
  </si>
  <si>
    <r>
      <t xml:space="preserve">Select </t>
    </r>
    <r>
      <rPr>
        <b/>
        <sz val="11"/>
        <rFont val="Times New Roman"/>
        <family val="1"/>
      </rPr>
      <t>Descriptive Statistics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</si>
  <si>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Select the </t>
    </r>
    <r>
      <rPr>
        <b/>
        <sz val="11"/>
        <rFont val="Times New Roman"/>
        <family val="1"/>
      </rPr>
      <t>Input Range</t>
    </r>
    <r>
      <rPr>
        <sz val="11"/>
        <rFont val="Times New Roman"/>
        <family val="1"/>
      </rPr>
      <t xml:space="preserve"> window, and either type or select the area that contains the data.</t>
    </r>
  </si>
  <si>
    <r>
      <t xml:space="preserve">     represents a variable, select the </t>
    </r>
    <r>
      <rPr>
        <b/>
        <sz val="11"/>
        <rFont val="Times New Roman"/>
        <family val="1"/>
      </rPr>
      <t>Columns</t>
    </r>
    <r>
      <rPr>
        <sz val="11"/>
        <rFont val="Times New Roman"/>
        <family val="1"/>
      </rPr>
      <t xml:space="preserve"> button.</t>
    </r>
  </si>
  <si>
    <r>
      <t xml:space="preserve">     select the </t>
    </r>
    <r>
      <rPr>
        <b/>
        <sz val="11"/>
        <rFont val="Times New Roman"/>
        <family val="1"/>
      </rPr>
      <t xml:space="preserve">Labels In … </t>
    </r>
    <r>
      <rPr>
        <sz val="11"/>
        <rFont val="Times New Roman"/>
        <family val="1"/>
      </rPr>
      <t>check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box.</t>
    </r>
  </si>
  <si>
    <r>
      <t xml:space="preserve">     worksheet, select the </t>
    </r>
    <r>
      <rPr>
        <b/>
        <sz val="11"/>
        <rFont val="Times New Roman"/>
        <family val="1"/>
      </rPr>
      <t>Output Range</t>
    </r>
    <r>
      <rPr>
        <sz val="11"/>
        <rFont val="Times New Roman"/>
        <family val="1"/>
      </rPr>
      <t xml:space="preserve"> button,</t>
    </r>
  </si>
  <si>
    <r>
      <t>Confidence Level for the Mean</t>
    </r>
    <r>
      <rPr>
        <sz val="11"/>
        <rFont val="Times New Roman"/>
        <family val="1"/>
      </rPr>
      <t xml:space="preserve"> box gives a</t>
    </r>
  </si>
  <si>
    <r>
      <t xml:space="preserve">     half of the width of a </t>
    </r>
    <r>
      <rPr>
        <sz val="11"/>
        <color indexed="10"/>
        <rFont val="Times New Roman"/>
        <family val="1"/>
      </rPr>
      <t>confidence interval.</t>
    </r>
  </si>
  <si>
    <r>
      <t>Most Important:</t>
    </r>
    <r>
      <rPr>
        <sz val="11"/>
        <color indexed="10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Check the </t>
    </r>
    <r>
      <rPr>
        <b/>
        <sz val="11"/>
        <color indexed="12"/>
        <rFont val="Times New Roman"/>
        <family val="1"/>
      </rPr>
      <t>Summary Statistics</t>
    </r>
    <r>
      <rPr>
        <sz val="11"/>
        <color indexed="12"/>
        <rFont val="Times New Roman"/>
        <family val="1"/>
      </rPr>
      <t xml:space="preserve"> box.</t>
    </r>
  </si>
  <si>
    <r>
      <t xml:space="preserve">Select </t>
    </r>
    <r>
      <rPr>
        <b/>
        <sz val="11"/>
        <rFont val="Times New Roman"/>
        <family val="1"/>
      </rPr>
      <t>Rank and Percentile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</si>
  <si>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     select the </t>
    </r>
    <r>
      <rPr>
        <b/>
        <sz val="11"/>
        <rFont val="Times New Roman"/>
        <family val="1"/>
      </rPr>
      <t xml:space="preserve">Labels </t>
    </r>
    <r>
      <rPr>
        <sz val="11"/>
        <rFont val="Times New Roman"/>
        <family val="1"/>
      </rPr>
      <t>check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box.</t>
    </r>
  </si>
  <si>
    <r>
      <t xml:space="preserve">Make sure that the </t>
    </r>
    <r>
      <rPr>
        <b/>
        <sz val="11"/>
        <rFont val="Times New Roman"/>
        <family val="1"/>
      </rPr>
      <t>Output Range</t>
    </r>
    <r>
      <rPr>
        <sz val="11"/>
        <rFont val="Times New Roman"/>
        <family val="1"/>
      </rPr>
      <t xml:space="preserve"> does </t>
    </r>
    <r>
      <rPr>
        <b/>
        <sz val="11"/>
        <color indexed="10"/>
        <rFont val="Times New Roman"/>
        <family val="1"/>
      </rPr>
      <t>not</t>
    </r>
    <r>
      <rPr>
        <sz val="11"/>
        <rFont val="Times New Roman"/>
        <family val="1"/>
      </rPr>
      <t xml:space="preserve"> overlap with</t>
    </r>
  </si>
  <si>
    <r>
      <t xml:space="preserve">    the </t>
    </r>
    <r>
      <rPr>
        <b/>
        <sz val="11"/>
        <rFont val="Times New Roman"/>
        <family val="1"/>
      </rPr>
      <t>Input Range</t>
    </r>
    <r>
      <rPr>
        <sz val="11"/>
        <rFont val="Times New Roman"/>
        <family val="1"/>
      </rPr>
      <t>.</t>
    </r>
  </si>
  <si>
    <r>
      <t xml:space="preserve">first point in the Data is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>=2, and this value is tied for 7th rank. That puts it at the 26.6 percentile</t>
    </r>
  </si>
  <si>
    <r>
      <t xml:space="preserve">of the data. The second data point is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>=4, which is in sole posession of rank of 2, percentile 93.3.</t>
    </r>
  </si>
  <si>
    <t>Related Excel Functions</t>
  </si>
  <si>
    <r>
      <t xml:space="preserve">Select </t>
    </r>
    <r>
      <rPr>
        <b/>
        <sz val="11"/>
        <rFont val="Times New Roman"/>
        <family val="1"/>
      </rPr>
      <t>Covariance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</si>
  <si>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     Otherwise, select the </t>
    </r>
    <r>
      <rPr>
        <b/>
        <sz val="11"/>
        <rFont val="Times New Roman"/>
        <family val="1"/>
      </rPr>
      <t>Rows</t>
    </r>
    <r>
      <rPr>
        <sz val="11"/>
        <rFont val="Times New Roman"/>
        <family val="1"/>
      </rPr>
      <t xml:space="preserve"> button.</t>
    </r>
  </si>
  <si>
    <r>
      <t xml:space="preserve">Select </t>
    </r>
    <r>
      <rPr>
        <b/>
        <sz val="11"/>
        <rFont val="Times New Roman"/>
        <family val="1"/>
      </rPr>
      <t>Correlation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</si>
  <si>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Make sure that the </t>
    </r>
    <r>
      <rPr>
        <b/>
        <sz val="11"/>
        <rFont val="Times New Roman"/>
        <family val="1"/>
      </rPr>
      <t>Output Range</t>
    </r>
    <r>
      <rPr>
        <sz val="11"/>
        <rFont val="Times New Roman"/>
        <family val="1"/>
      </rPr>
      <t xml:space="preserve"> does </t>
    </r>
    <r>
      <rPr>
        <b/>
        <sz val="11"/>
        <color indexed="10"/>
        <rFont val="Times New Roman"/>
        <family val="1"/>
      </rPr>
      <t>not</t>
    </r>
    <r>
      <rPr>
        <sz val="11"/>
        <rFont val="Times New Roman"/>
        <family val="1"/>
      </rPr>
      <t xml:space="preserve"> overlap</t>
    </r>
  </si>
  <si>
    <r>
      <t xml:space="preserve">    with the </t>
    </r>
    <r>
      <rPr>
        <b/>
        <sz val="11"/>
        <rFont val="Times New Roman"/>
        <family val="1"/>
      </rPr>
      <t>Input Range</t>
    </r>
    <r>
      <rPr>
        <sz val="11"/>
        <rFont val="Times New Roman"/>
        <family val="1"/>
      </rPr>
      <t>.</t>
    </r>
  </si>
  <si>
    <r>
      <t xml:space="preserve">variables 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c</t>
    </r>
    <r>
      <rPr>
        <sz val="11"/>
        <rFont val="Times New Roman"/>
        <family val="1"/>
      </rPr>
      <t xml:space="preserve"> have correlation of -1. </t>
    </r>
  </si>
  <si>
    <r>
      <t xml:space="preserve">is between -1 and +1. </t>
    </r>
    <r>
      <rPr>
        <i/>
        <sz val="11"/>
        <color indexed="12"/>
        <rFont val="Times New Roman"/>
        <family val="1"/>
      </rPr>
      <t>Positive correlation</t>
    </r>
    <r>
      <rPr>
        <sz val="11"/>
        <rFont val="Times New Roman"/>
        <family val="1"/>
      </rPr>
      <t xml:space="preserve"> means that the variables tend to move in the same  </t>
    </r>
  </si>
  <si>
    <r>
      <t>Negative correlation</t>
    </r>
    <r>
      <rPr>
        <sz val="11"/>
        <rFont val="Times New Roman"/>
        <family val="1"/>
      </rPr>
      <t xml:space="preserve"> means that they tend to move in opposite directions. Mountain climbers know</t>
    </r>
  </si>
  <si>
    <r>
      <t xml:space="preserve">There are two ways to do confidence intervals: use </t>
    </r>
    <r>
      <rPr>
        <i/>
        <sz val="11"/>
        <rFont val="Times New Roman"/>
        <family val="1"/>
      </rPr>
      <t>Built-in Excel functions</t>
    </r>
    <r>
      <rPr>
        <sz val="11"/>
        <rFont val="Times New Roman"/>
        <family val="1"/>
      </rPr>
      <t>, or use information from</t>
    </r>
  </si>
  <si>
    <r>
      <t xml:space="preserve">the </t>
    </r>
    <r>
      <rPr>
        <i/>
        <sz val="11"/>
        <rFont val="Times New Roman"/>
        <family val="1"/>
      </rPr>
      <t>Descriptive Statistics tool</t>
    </r>
    <r>
      <rPr>
        <sz val="11"/>
        <rFont val="Times New Roman"/>
        <family val="1"/>
      </rPr>
      <t xml:space="preserve"> in the Data Analysis package. They are both illustrated below.</t>
    </r>
  </si>
  <si>
    <r>
      <t xml:space="preserve">          Check the </t>
    </r>
    <r>
      <rPr>
        <b/>
        <sz val="11"/>
        <rFont val="Times New Roman"/>
        <family val="1"/>
      </rPr>
      <t>Confidence Level for the Mean</t>
    </r>
    <r>
      <rPr>
        <sz val="11"/>
        <rFont val="Times New Roman"/>
        <family val="1"/>
      </rPr>
      <t xml:space="preserve"> box and enter your desired confidence level in the box,</t>
    </r>
  </si>
  <si>
    <r>
      <t xml:space="preserve">          Check the </t>
    </r>
    <r>
      <rPr>
        <b/>
        <sz val="11"/>
        <rFont val="Times New Roman"/>
        <family val="1"/>
      </rPr>
      <t>Summary Statistics</t>
    </r>
    <r>
      <rPr>
        <sz val="11"/>
        <rFont val="Times New Roman"/>
        <family val="1"/>
      </rPr>
      <t xml:space="preserve"> box.</t>
    </r>
  </si>
  <si>
    <r>
      <t xml:space="preserve">     Click </t>
    </r>
    <r>
      <rPr>
        <b/>
        <sz val="11"/>
        <rFont val="Times New Roman"/>
        <family val="1"/>
      </rPr>
      <t>OK.</t>
    </r>
    <r>
      <rPr>
        <sz val="11"/>
        <rFont val="Times New Roman"/>
        <family val="1"/>
      </rPr>
      <t xml:space="preserve">      You should get the output shown below.</t>
    </r>
  </si>
  <si>
    <r>
      <t>Then,</t>
    </r>
    <r>
      <rPr>
        <sz val="11"/>
        <rFont val="Times New Roman"/>
        <family val="1"/>
      </rPr>
      <t xml:space="preserve">  to get the confidence interval, add and subtract the </t>
    </r>
    <r>
      <rPr>
        <sz val="11"/>
        <color indexed="12"/>
        <rFont val="Times New Roman"/>
        <family val="1"/>
      </rPr>
      <t>"Confidence Level"</t>
    </r>
    <r>
      <rPr>
        <sz val="11"/>
        <rFont val="Times New Roman"/>
        <family val="1"/>
      </rPr>
      <t xml:space="preserve"> from the </t>
    </r>
    <r>
      <rPr>
        <sz val="11"/>
        <color indexed="12"/>
        <rFont val="Times New Roman"/>
        <family val="1"/>
      </rPr>
      <t>"Mean"</t>
    </r>
    <r>
      <rPr>
        <sz val="11"/>
        <rFont val="Times New Roman"/>
        <family val="1"/>
      </rPr>
      <t>.</t>
    </r>
  </si>
  <si>
    <r>
      <t>First,</t>
    </r>
    <r>
      <rPr>
        <sz val="11"/>
        <rFont val="Times New Roman"/>
        <family val="1"/>
      </rPr>
      <t xml:space="preserve"> generate the descriptive statistics (see the </t>
    </r>
    <r>
      <rPr>
        <b/>
        <sz val="11"/>
        <rFont val="Times New Roman"/>
        <family val="1"/>
      </rPr>
      <t>Descriptive Stats</t>
    </r>
    <r>
      <rPr>
        <sz val="11"/>
        <rFont val="Times New Roman"/>
        <family val="1"/>
      </rPr>
      <t xml:space="preserve"> sheet in this workbook):</t>
    </r>
  </si>
  <si>
    <r>
      <t>Interpretation:</t>
    </r>
    <r>
      <rPr>
        <sz val="11"/>
        <rFont val="Times New Roman"/>
        <family val="1"/>
      </rPr>
      <t xml:space="preserve"> We have 95% confidence that the </t>
    </r>
    <r>
      <rPr>
        <u val="single"/>
        <sz val="11"/>
        <rFont val="Times New Roman"/>
        <family val="1"/>
      </rPr>
      <t>population</t>
    </r>
    <r>
      <rPr>
        <sz val="11"/>
        <rFont val="Times New Roman"/>
        <family val="1"/>
      </rPr>
      <t xml:space="preserve"> mean for variable </t>
    </r>
    <r>
      <rPr>
        <b/>
        <i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</t>
    </r>
  </si>
  <si>
    <t xml:space="preserve"> =AVERAGE(A15:A25)</t>
  </si>
  <si>
    <t xml:space="preserve"> =STDEV(A15:A25)</t>
  </si>
  <si>
    <t xml:space="preserve"> =COUNT(A15:A25)</t>
  </si>
  <si>
    <t xml:space="preserve"> =TINV(1-E42,E41-1)</t>
  </si>
  <si>
    <t xml:space="preserve"> =E39-E43*E40/SQRT(E41)</t>
  </si>
  <si>
    <t xml:space="preserve"> =E39+E43*E40/SQRT(E41)</t>
  </si>
  <si>
    <t>Select the data set. (Hold down the Left Mouse Button and drag the cursor over cells A6 to C17.)</t>
  </si>
  <si>
    <t xml:space="preserve"> =COUNTIF($B$9:$B$24,"=" &amp; E25)</t>
  </si>
  <si>
    <t xml:space="preserve"> =COUNTIF($B$9:$B$24,"=" &amp; E26)</t>
  </si>
  <si>
    <t xml:space="preserve"> =COUNTIF($B$9:$B$24,"=" &amp; E27)</t>
  </si>
  <si>
    <r>
      <t>Example: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=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&lt; &gt; 4.4 (not equal)</t>
    </r>
  </si>
  <si>
    <t xml:space="preserve">smaller than the critical value of 1.81246, </t>
  </si>
  <si>
    <r>
      <t xml:space="preserve">Result: </t>
    </r>
    <r>
      <rPr>
        <sz val="11"/>
        <rFont val="Times New Roman"/>
        <family val="1"/>
      </rPr>
      <t>absolute value of t-ratio of 0.94569 is</t>
    </r>
  </si>
  <si>
    <r>
      <t xml:space="preserve">Put the addresses of the two variables in their respective </t>
    </r>
    <r>
      <rPr>
        <b/>
        <sz val="11"/>
        <rFont val="Times New Roman"/>
        <family val="1"/>
      </rPr>
      <t>Input Range</t>
    </r>
    <r>
      <rPr>
        <sz val="11"/>
        <rFont val="Times New Roman"/>
        <family val="1"/>
      </rPr>
      <t xml:space="preserve"> boxes.</t>
    </r>
  </si>
  <si>
    <r>
      <t xml:space="preserve">In the </t>
    </r>
    <r>
      <rPr>
        <b/>
        <sz val="11"/>
        <rFont val="Times New Roman"/>
        <family val="1"/>
      </rPr>
      <t xml:space="preserve">Hypothesized Mean Difference </t>
    </r>
    <r>
      <rPr>
        <sz val="11"/>
        <rFont val="Times New Roman"/>
        <family val="1"/>
      </rPr>
      <t>box,</t>
    </r>
  </si>
  <si>
    <r>
      <t xml:space="preserve">           larger than Variable 2's, enter 7.4 in the </t>
    </r>
    <r>
      <rPr>
        <b/>
        <sz val="11"/>
        <rFont val="Times New Roman"/>
        <family val="1"/>
      </rPr>
      <t>Hypothesized Mean Difference</t>
    </r>
    <r>
      <rPr>
        <sz val="11"/>
        <rFont val="Times New Roman"/>
        <family val="1"/>
      </rPr>
      <t xml:space="preserve"> box.</t>
    </r>
  </si>
  <si>
    <r>
      <t xml:space="preserve">If your Variable Ranges include a name for each variable, Check the </t>
    </r>
    <r>
      <rPr>
        <b/>
        <sz val="11"/>
        <rFont val="Times New Roman"/>
        <family val="1"/>
      </rPr>
      <t>Labels</t>
    </r>
    <r>
      <rPr>
        <sz val="11"/>
        <rFont val="Times New Roman"/>
        <family val="1"/>
      </rPr>
      <t xml:space="preserve"> box.</t>
    </r>
  </si>
  <si>
    <r>
      <t xml:space="preserve">Enter your </t>
    </r>
    <r>
      <rPr>
        <b/>
        <sz val="11"/>
        <rFont val="Times New Roman"/>
        <family val="1"/>
      </rPr>
      <t>Output Options</t>
    </r>
    <r>
      <rPr>
        <sz val="11"/>
        <rFont val="Times New Roman"/>
        <family val="1"/>
      </rPr>
      <t xml:space="preserve"> in the usual way, and click </t>
    </r>
    <r>
      <rPr>
        <b/>
        <sz val="11"/>
        <rFont val="Times New Roman"/>
        <family val="1"/>
      </rPr>
      <t>OK.</t>
    </r>
  </si>
  <si>
    <r>
      <t>Array1</t>
    </r>
    <r>
      <rPr>
        <sz val="11"/>
        <rFont val="Times New Roman"/>
        <family val="1"/>
      </rPr>
      <t xml:space="preserve">    is the first data set.</t>
    </r>
  </si>
  <si>
    <r>
      <t>Array2</t>
    </r>
    <r>
      <rPr>
        <sz val="11"/>
        <rFont val="Times New Roman"/>
        <family val="1"/>
      </rPr>
      <t xml:space="preserve">    is the second data set.</t>
    </r>
  </si>
  <si>
    <r>
      <t xml:space="preserve">t-Test: Two-Sample Assuming Equal Variances, </t>
    </r>
    <r>
      <rPr>
        <b/>
        <sz val="11"/>
        <color indexed="10"/>
        <rFont val="Times New Roman"/>
        <family val="1"/>
      </rPr>
      <t>Hypothesized Diff. = 0</t>
    </r>
  </si>
  <si>
    <r>
      <t xml:space="preserve">Equal </t>
    </r>
    <r>
      <rPr>
        <sz val="11"/>
        <rFont val="Symbol"/>
        <family val="1"/>
      </rPr>
      <t>s</t>
    </r>
  </si>
  <si>
    <r>
      <t xml:space="preserve">Unequal </t>
    </r>
    <r>
      <rPr>
        <sz val="11"/>
        <rFont val="Symbol"/>
        <family val="1"/>
      </rPr>
      <t>s</t>
    </r>
  </si>
  <si>
    <t>Built-in function TTEST</t>
  </si>
  <si>
    <t xml:space="preserve">     click on the window next to that button and</t>
  </si>
  <si>
    <t xml:space="preserve">     either type in or select a location for the output.</t>
  </si>
  <si>
    <t>same information. Copy the Excel Functions to the next column to get a description of variable b.</t>
  </si>
  <si>
    <t>Horizontal Bar Chart with Stacked Bars:</t>
  </si>
  <si>
    <t xml:space="preserve">  new location.  To change the size, click once on it and use the "handles" (little black boxes).</t>
  </si>
  <si>
    <t>If your input range includes names for the variables,</t>
  </si>
  <si>
    <t xml:space="preserve">     "Confidence Level" in the output, which is equal to </t>
  </si>
  <si>
    <t xml:space="preserve">sorted from largest to smallest, with the associated ranks.  An example is shown below. </t>
  </si>
  <si>
    <t>The Rank and Percentile tool in the Data Analysis package is a fast way to get a copy of your data,</t>
  </si>
  <si>
    <t xml:space="preserve">     This workbook tells you how to do a bunch of Statistics calculations using Excel. Excel has an Add-In</t>
  </si>
  <si>
    <t>*** Sorting does not require the Data Analysis package.</t>
  </si>
  <si>
    <t>Sorting changes the data set. If you want to be able to restore the original order of the data, begin by</t>
  </si>
  <si>
    <t xml:space="preserve">     COUNTA</t>
  </si>
  <si>
    <t xml:space="preserve">     COUNT</t>
  </si>
  <si>
    <t xml:space="preserve">     COUNTBLANK</t>
  </si>
  <si>
    <t xml:space="preserve">     COUNTIF</t>
  </si>
  <si>
    <t xml:space="preserve"> counts all entries, ignoring blanks.</t>
  </si>
  <si>
    <t xml:space="preserve"> counts the number of blank cells.</t>
  </si>
  <si>
    <t xml:space="preserve"> counts the number of entries that match a specified condition.</t>
  </si>
  <si>
    <t>The Condition:</t>
  </si>
  <si>
    <t>Range to be Counted:</t>
  </si>
  <si>
    <t>Frequencies may be graphed in several ways. We will illustrate two kinds of bar charts and a pie chart.</t>
  </si>
  <si>
    <t>Using Excel to do Statistics: Some Helpful Notes</t>
  </si>
  <si>
    <t xml:space="preserve"> John.O.McClain@cornell.edu</t>
  </si>
  <si>
    <t xml:space="preserve"> Johnson Graduate School of Management</t>
  </si>
  <si>
    <t xml:space="preserve"> Cornell University</t>
  </si>
  <si>
    <t xml:space="preserve"> Ithaca NY 14853</t>
  </si>
  <si>
    <t>This workbook is intended for teaching purposes.  You are welcome  to use it in any manner,</t>
  </si>
  <si>
    <t>called the Analysis ToolPak. To find out if you have it working, go into the Tools menu and select Add-Ins.</t>
  </si>
  <si>
    <t>Excel has 2 ways to do almost every statistical analysis, and in many cases this workbook illustrates both.</t>
  </si>
  <si>
    <t>There are separate sheets for each topic listed below. You can find the sheets by selecting the appropriate</t>
  </si>
  <si>
    <t xml:space="preserve">"tab" at the bottom of the screen. </t>
  </si>
  <si>
    <t>Introduction</t>
  </si>
  <si>
    <t>Sorting</t>
  </si>
  <si>
    <t>Frequencies &amp; Graphs</t>
  </si>
  <si>
    <t>Histogram</t>
  </si>
  <si>
    <t>Scatter Plot</t>
  </si>
  <si>
    <t>Descriptive Statistics</t>
  </si>
  <si>
    <t>Rank &amp; Percentile</t>
  </si>
  <si>
    <t>Covariance</t>
  </si>
  <si>
    <t>Correlation</t>
  </si>
  <si>
    <t>Sampling</t>
  </si>
  <si>
    <t>Confidence Intervals</t>
  </si>
  <si>
    <t>One-Sample t-tests</t>
  </si>
  <si>
    <t>Two-Sample t-tests</t>
  </si>
  <si>
    <t>PredInt.xls: Contains a Visual Basic macro to do multiple regression with Prediction Intervals,</t>
  </si>
  <si>
    <t xml:space="preserve">       a feature that is not included in the Regression tool in the Analysis ToolPak.</t>
  </si>
  <si>
    <t>Sorting a Data Set</t>
  </si>
  <si>
    <t>numbering the data points. The first column of the Example Data Set contains these numbers.</t>
  </si>
  <si>
    <t>Example Data Set</t>
  </si>
  <si>
    <t>Numb.</t>
  </si>
  <si>
    <t>a</t>
  </si>
  <si>
    <t>b</t>
  </si>
  <si>
    <t>Instructions for the Sort Menu Item</t>
  </si>
  <si>
    <t>Compare the results to the first shaded area next to the Example Data Set. The order</t>
  </si>
  <si>
    <t>are 4, 5 and 4.</t>
  </si>
  <si>
    <t>Counting and Graphing Frequency of Observations</t>
  </si>
  <si>
    <t>Data may or may not be numerical. The four counting functions illustrated below take into account</t>
  </si>
  <si>
    <t>Data</t>
  </si>
  <si>
    <t>Excel Functions:</t>
  </si>
  <si>
    <t>d</t>
  </si>
  <si>
    <t>Entries =</t>
  </si>
  <si>
    <t xml:space="preserve"> =COUNTA($A$9:$A$24)</t>
  </si>
  <si>
    <t>High</t>
  </si>
  <si>
    <t>Numbers =</t>
  </si>
  <si>
    <t xml:space="preserve"> =COUNT($A$9:$A$24)</t>
  </si>
  <si>
    <t>Low</t>
  </si>
  <si>
    <t>Blanks =</t>
  </si>
  <si>
    <t xml:space="preserve"> =COUNTBLANK($A$9:$A$24)</t>
  </si>
  <si>
    <t>Med</t>
  </si>
  <si>
    <t>Freq.</t>
  </si>
  <si>
    <t>-</t>
  </si>
  <si>
    <t>?</t>
  </si>
  <si>
    <t>Graphing Frequencies</t>
  </si>
  <si>
    <t>Standard Bar Chart (Column Chart):</t>
  </si>
  <si>
    <t>Now you may move your chart and change its size.  To move it, just click once on it and drag it to a</t>
  </si>
  <si>
    <t>Pie Chart:</t>
  </si>
  <si>
    <t>Histograms</t>
  </si>
  <si>
    <t>The Histogram tool in the Data Analysis package is a fast way to get a picture and table of the distribution</t>
  </si>
  <si>
    <t>Output from Histogram Tool</t>
  </si>
  <si>
    <t>Bin</t>
  </si>
  <si>
    <t>Frequency</t>
  </si>
  <si>
    <t>Cumul.</t>
  </si>
  <si>
    <t>More</t>
  </si>
  <si>
    <t>Instructions for the Histogram Data Analysis Tool.</t>
  </si>
  <si>
    <t xml:space="preserve">    wish to customize the histogram by putting a range</t>
  </si>
  <si>
    <t xml:space="preserve">    into this box (an example is given later).</t>
  </si>
  <si>
    <t>If your area includes names for the variables,</t>
  </si>
  <si>
    <t xml:space="preserve">If you want the results to be written on the current </t>
  </si>
  <si>
    <t xml:space="preserve">    button, then click on the window next to that button</t>
  </si>
  <si>
    <t xml:space="preserve">    and either type in or select a location for the output.</t>
  </si>
  <si>
    <t xml:space="preserve">    For example, if you type D8, the output will begin at</t>
  </si>
  <si>
    <t xml:space="preserve">    cell D8 and continue down and to the right.</t>
  </si>
  <si>
    <t>The chart above, created by the Histogram tool, has been modified to look better.</t>
  </si>
  <si>
    <t xml:space="preserve">      Single-click on the chart and drag one of the "handles" (little boxes in the corners).</t>
  </si>
  <si>
    <t xml:space="preserve">      Delete the legend (same way).</t>
  </si>
  <si>
    <t>Formatting the numbers on the axes:</t>
  </si>
  <si>
    <t>Sometimes the histogram tool creates bins with many more decimal places than is necessary. This</t>
  </si>
  <si>
    <t xml:space="preserve">has an unfortunate effect on the appearance of the horizontal axis, but it is easy to fix. </t>
  </si>
  <si>
    <t>Since the problem did not occur in the example above, we first have to create the problem and then fix it.</t>
  </si>
  <si>
    <t>To create the problem:</t>
  </si>
  <si>
    <t>Now look at the graph. Notice how the display has changed on the horizontal axis. Not very pretty, is it?</t>
  </si>
  <si>
    <t>To fix the problem:</t>
  </si>
  <si>
    <t>The format of the numbers on the chart is the same as their format on the spreadsheet. Therefore,</t>
  </si>
  <si>
    <t xml:space="preserve">      Select the range of numbers below the word "Bin" (cells D8:D13 in the example above).</t>
  </si>
  <si>
    <t>Notice that the numbers in the graph are now displayed with 2 decimal places, which looks better.</t>
  </si>
  <si>
    <t>You can use this method for any axis on any Excel graph, displaying however many decimal places</t>
  </si>
  <si>
    <t>are appropriate for the situation.</t>
  </si>
  <si>
    <t>Using Bins that You Choose</t>
  </si>
  <si>
    <t>To tell Excel what bins you want to use for the data,</t>
  </si>
  <si>
    <t>desired range of bins, because the "Labels" box is</t>
  </si>
  <si>
    <t xml:space="preserve">checked. </t>
  </si>
  <si>
    <t>Desired Bins</t>
  </si>
  <si>
    <t>Scatter Diagrams (Scatter Plots)</t>
  </si>
  <si>
    <t>makes it fairly easy to construct one. An example is shown below.</t>
  </si>
  <si>
    <t>Example Data Set:</t>
  </si>
  <si>
    <t>y</t>
  </si>
  <si>
    <t>Instructions for Scatter Plots</t>
  </si>
  <si>
    <t>The Descriptive Statistics tool in the Data Analysis package is a fast way to get a bunch of numbers that</t>
  </si>
  <si>
    <t xml:space="preserve">describe your data.  An example is shown below, together with the built-in Excel functions that give the </t>
  </si>
  <si>
    <t>Output from Descriptive Statistics Tool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</si>
  <si>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</si>
  <si>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</si>
  <si>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</si>
  <si>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</si>
  <si>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</si>
  <si>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</si>
  <si>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</si>
  <si>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</si>
  <si>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</si>
  <si>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</si>
  <si>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</si>
  <si>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</si>
  <si>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</si>
  <si>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Largest(2)</t>
  </si>
  <si>
    <t>Smallest(2)</t>
  </si>
  <si>
    <t>Confidence Level(95.0%)</t>
  </si>
  <si>
    <t>Instructions for the Descriptive Statistics Data Analysis Tool.</t>
  </si>
  <si>
    <t xml:space="preserve">If your data is arranged so that each vertical column </t>
  </si>
  <si>
    <t>Rank and Percentile</t>
  </si>
  <si>
    <t>Output from Rank and Percentile Tool</t>
  </si>
  <si>
    <t>Point</t>
  </si>
  <si>
    <t>Rank</t>
  </si>
  <si>
    <t>Percent</t>
  </si>
  <si>
    <t>Instructions for the Rank and Percentile Data Analysis Tool.</t>
  </si>
  <si>
    <t>Covariance measures the degree to which things "vary together".  In that regard it is almost the</t>
  </si>
  <si>
    <t>same as correlation (see the next page). In fact, correlation is more useful for quantifying the</t>
  </si>
  <si>
    <t>relationship between two variables.  The most common use of Covariance is when you are adding</t>
  </si>
  <si>
    <t>two random variables, such as when you are forming a portfolio of different stocks.</t>
  </si>
  <si>
    <t>Example Data Set with n=</t>
  </si>
  <si>
    <t>c</t>
  </si>
  <si>
    <t>Instructions for the Covariance Data Analysis Tool.</t>
  </si>
  <si>
    <t xml:space="preserve">    For example, if you type F15, the output will begin at</t>
  </si>
  <si>
    <t xml:space="preserve">    cell F15 and continue down and to the right.</t>
  </si>
  <si>
    <t>direction.  That is, if one variable is above its mean, the other one is likely to be above its mean, too.</t>
  </si>
  <si>
    <t xml:space="preserve">Height and weight of people are positively correlated, because very tall people usually weigh more </t>
  </si>
  <si>
    <t>than very short people.  Note that this is not always true, so the correlation is less than +1.0.</t>
  </si>
  <si>
    <t>that there is a negative correlation between altitude and stamina, because of decreasing oxygen.</t>
  </si>
  <si>
    <t>Correlation of +1 or -1 means that the relationship between the two variables is perfectly linear.</t>
  </si>
  <si>
    <t>When this happens, a "scatter plot" of the two variables yields a straight line. In the example below,</t>
  </si>
  <si>
    <t>Correlation Data Analysis Tool:</t>
  </si>
  <si>
    <t>Correlation Excel Function:</t>
  </si>
  <si>
    <t>Instructions for the Correlation Data Analysis Tool.</t>
  </si>
  <si>
    <t>Random Sampling</t>
  </si>
  <si>
    <t>Example After Sorting:</t>
  </si>
  <si>
    <t>FUND</t>
  </si>
  <si>
    <t>RandNo</t>
  </si>
  <si>
    <t>Benchmarrk Div</t>
  </si>
  <si>
    <t>Freedom Cash</t>
  </si>
  <si>
    <t>Bradford</t>
  </si>
  <si>
    <t>Capital Cash</t>
  </si>
  <si>
    <t>BT INstit Treas</t>
  </si>
  <si>
    <t>Fortis</t>
  </si>
  <si>
    <t>Flex-fund</t>
  </si>
  <si>
    <t>Fidelity Cash</t>
  </si>
  <si>
    <t>Nationwide</t>
  </si>
  <si>
    <t>MarketWatch</t>
  </si>
  <si>
    <t>Piermont Money</t>
  </si>
  <si>
    <t>Galaxy Money</t>
  </si>
  <si>
    <t>NCC Funds</t>
  </si>
  <si>
    <t>Confidence Intervals using Built-in Excel Functions.</t>
  </si>
  <si>
    <t>Basic Calculations:</t>
  </si>
  <si>
    <t>Average:</t>
  </si>
  <si>
    <t>Standard Deviation:</t>
  </si>
  <si>
    <t>Sample Size, n:</t>
  </si>
  <si>
    <t>Probability Calculations:</t>
  </si>
  <si>
    <t>Confidence:</t>
  </si>
  <si>
    <t>Student's t (2-tail):</t>
  </si>
  <si>
    <t>The Confidence Interval:</t>
  </si>
  <si>
    <t>Lower Confidence Limit:</t>
  </si>
  <si>
    <t>Upper Confidence Limit:</t>
  </si>
  <si>
    <t>Confidence Intervals from the Descriptive Statistics Data Analysis Tool.</t>
  </si>
  <si>
    <t>Calculations:</t>
  </si>
  <si>
    <t>One-Sample t-Test</t>
  </si>
  <si>
    <t>One-Sample t-Tests using Confidence Intervals</t>
  </si>
  <si>
    <r>
      <t>Two-tail test:</t>
    </r>
  </si>
  <si>
    <r>
      <t>One-tail test:</t>
    </r>
  </si>
  <si>
    <t>One-Sample t-Tests using the Test Statistic</t>
  </si>
  <si>
    <t>Student's t distribution. There are two ways to test the hypothesis (they give the same result):</t>
  </si>
  <si>
    <r>
      <t>Hypothesis test using the Test Statistic:</t>
    </r>
  </si>
  <si>
    <t>t-ratio, or Test Statistic:</t>
  </si>
  <si>
    <t>p-value, one-tail:</t>
  </si>
  <si>
    <t>t Critical one-tail:</t>
  </si>
  <si>
    <t>p-value, two-tail:</t>
  </si>
  <si>
    <t>t Critical two-tail:</t>
  </si>
  <si>
    <t>Tests using the Test Statistic (t-ratio):</t>
  </si>
  <si>
    <t>Same Tests, using the p-value</t>
  </si>
  <si>
    <t>so the null hypothesis is NOT rejected.</t>
  </si>
  <si>
    <t>Two-Sample t-Tests.</t>
  </si>
  <si>
    <t xml:space="preserve">    t-Test: Paired Two-Sample for Means</t>
  </si>
  <si>
    <t xml:space="preserve">    t-Test: Two-Sample Assuming Equal Variances</t>
  </si>
  <si>
    <t xml:space="preserve">    t-Test: Two-Sample Assuming Unequal Variances</t>
  </si>
  <si>
    <t>At this point you should be familiar with how to use the input boxes, so here is a brief list of the steps.</t>
  </si>
  <si>
    <t xml:space="preserve">   If your "null hypothesis" is that the two population means are equal, leave the box blank.</t>
  </si>
  <si>
    <t xml:space="preserve">   If your "null hypothesis" is that the two population means are different by a specified amount:</t>
  </si>
  <si>
    <t xml:space="preserve">           For example, if the null hypothesis states that Variable 1's population mean is 7.4 units  </t>
  </si>
  <si>
    <t>t-Tests using the built-in function TTEST(array1, array2, tails, type)</t>
  </si>
  <si>
    <t>Paired</t>
  </si>
  <si>
    <t>Hypothesized Difference</t>
  </si>
  <si>
    <t>t-Tests using the t-Test Data Analysis tools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</si>
  <si>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</si>
  <si>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</si>
  <si>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</si>
  <si>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</si>
  <si>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</si>
  <si>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</si>
  <si>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</si>
  <si>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</si>
  <si>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</si>
  <si>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</si>
  <si>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Pooled Variance</t>
  </si>
  <si>
    <t xml:space="preserve">     (If you type E6, the output will begin at cell E6</t>
  </si>
  <si>
    <t xml:space="preserve">     and continue down and to the right.)</t>
  </si>
  <si>
    <t>Excel has a Chart Wizard to help you. It works much faster if you select the range that contains your data</t>
  </si>
  <si>
    <t>before you start making the graph. So begin by selecting the range E24:F27 above. Then,</t>
  </si>
  <si>
    <t>Select the range that contains your data and labels. This is E24:F27 in the example.</t>
  </si>
  <si>
    <t>Select the range that contains your data and labels, E24:F27.</t>
  </si>
  <si>
    <t>Confidence Level (95.0%)</t>
  </si>
  <si>
    <t xml:space="preserve">          Select your data range, </t>
  </si>
  <si>
    <r>
      <t xml:space="preserve">t-Test: Two-Sample Assuming Equal Variances,  </t>
    </r>
    <r>
      <rPr>
        <b/>
        <sz val="11"/>
        <color indexed="10"/>
        <rFont val="Times New Roman"/>
        <family val="1"/>
      </rPr>
      <t>Hypothesized Diff. = 1.2</t>
    </r>
  </si>
  <si>
    <t>Data Analysis Tool:</t>
  </si>
  <si>
    <t>Excel Spreadsheet Formula:</t>
  </si>
  <si>
    <t>There are three t-Tests in the Excel Data Analysis Tools, and each has a corresponding built-in function.</t>
  </si>
  <si>
    <t xml:space="preserve"> = TTEST(Array1, Array2, Tails, 3)</t>
  </si>
  <si>
    <t xml:space="preserve"> = TTEST(Array1, Array2, Tails, 1)</t>
  </si>
  <si>
    <t xml:space="preserve"> = TTEST(Array1, Array2, Tails, 2)</t>
  </si>
  <si>
    <t>TTEST(Array1, Array2, Tails, Type)</t>
  </si>
  <si>
    <t xml:space="preserve">   value, so be sure to note what value you used.)</t>
  </si>
  <si>
    <r>
      <t xml:space="preserve">The </t>
    </r>
    <r>
      <rPr>
        <b/>
        <sz val="11"/>
        <rFont val="Times New Roman"/>
        <family val="1"/>
      </rPr>
      <t>Alpha</t>
    </r>
    <r>
      <rPr>
        <sz val="11"/>
        <rFont val="Times New Roman"/>
        <family val="1"/>
      </rPr>
      <t xml:space="preserve"> box is where you enter the type I error probability. (Excel's output does not report this</t>
    </r>
  </si>
  <si>
    <t>Examples of each of the Tools are given on the next 2 pages.</t>
  </si>
  <si>
    <r>
      <t xml:space="preserve">t-Test: Paired Two Sample for Means, </t>
    </r>
    <r>
      <rPr>
        <b/>
        <sz val="11"/>
        <color indexed="10"/>
        <rFont val="Times New Roman"/>
        <family val="1"/>
      </rPr>
      <t>Hypothesized Diff. = 0</t>
    </r>
  </si>
  <si>
    <r>
      <t xml:space="preserve">t-Test: Two-Sample Assuming Unequal Variances, </t>
    </r>
    <r>
      <rPr>
        <b/>
        <sz val="11"/>
        <color indexed="10"/>
        <rFont val="Times New Roman"/>
        <family val="1"/>
      </rPr>
      <t>Hypothesized Diff. = 0</t>
    </r>
  </si>
  <si>
    <r>
      <t>Tails</t>
    </r>
    <r>
      <rPr>
        <sz val="11"/>
        <rFont val="Times New Roman"/>
        <family val="1"/>
      </rPr>
      <t xml:space="preserve">    = 1 for a one-tail test, or 2 for a two-tail test</t>
    </r>
  </si>
  <si>
    <r>
      <t>Type</t>
    </r>
    <r>
      <rPr>
        <sz val="11"/>
        <rFont val="Times New Roman"/>
        <family val="1"/>
      </rPr>
      <t xml:space="preserve">  = 2 for a </t>
    </r>
    <r>
      <rPr>
        <sz val="11"/>
        <color indexed="12"/>
        <rFont val="Times New Roman"/>
        <family val="1"/>
      </rPr>
      <t xml:space="preserve">Two-sample test assuming </t>
    </r>
    <r>
      <rPr>
        <sz val="11"/>
        <color indexed="10"/>
        <rFont val="Times New Roman"/>
        <family val="1"/>
      </rPr>
      <t>Equal</t>
    </r>
    <r>
      <rPr>
        <sz val="11"/>
        <color indexed="12"/>
        <rFont val="Times New Roman"/>
        <family val="1"/>
      </rPr>
      <t xml:space="preserve"> variance</t>
    </r>
  </si>
  <si>
    <r>
      <t>Type</t>
    </r>
    <r>
      <rPr>
        <sz val="11"/>
        <rFont val="Times New Roman"/>
        <family val="1"/>
      </rPr>
      <t xml:space="preserve">  = 3 for a </t>
    </r>
    <r>
      <rPr>
        <sz val="11"/>
        <color indexed="12"/>
        <rFont val="Times New Roman"/>
        <family val="1"/>
      </rPr>
      <t xml:space="preserve">Two-sample test assuming </t>
    </r>
    <r>
      <rPr>
        <sz val="11"/>
        <color indexed="10"/>
        <rFont val="Times New Roman"/>
        <family val="1"/>
      </rPr>
      <t>Unequal</t>
    </r>
    <r>
      <rPr>
        <sz val="11"/>
        <color indexed="12"/>
        <rFont val="Times New Roman"/>
        <family val="1"/>
      </rPr>
      <t xml:space="preserve"> variance</t>
    </r>
  </si>
  <si>
    <r>
      <t xml:space="preserve">Type </t>
    </r>
    <r>
      <rPr>
        <sz val="11"/>
        <rFont val="Times New Roman"/>
        <family val="1"/>
      </rPr>
      <t xml:space="preserve"> = 1 for a </t>
    </r>
    <r>
      <rPr>
        <sz val="11"/>
        <color indexed="12"/>
        <rFont val="Times New Roman"/>
        <family val="1"/>
      </rPr>
      <t>Paired Two-sample</t>
    </r>
    <r>
      <rPr>
        <sz val="11"/>
        <rFont val="Times New Roman"/>
        <family val="1"/>
      </rPr>
      <t xml:space="preserve"> test</t>
    </r>
  </si>
  <si>
    <t>Example: = TTEST( $A$14:$A$24,  $B$14:$B$24,  2,  1)</t>
  </si>
  <si>
    <r>
      <t>Example: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&gt; 4.4</t>
    </r>
  </si>
  <si>
    <r>
      <t>Reject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4.4 is </t>
    </r>
    <r>
      <rPr>
        <sz val="11"/>
        <color indexed="10"/>
        <rFont val="Times New Roman"/>
        <family val="1"/>
      </rPr>
      <t>outside the confidence interval.</t>
    </r>
  </si>
  <si>
    <r>
      <t>Reject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4.4 is </t>
    </r>
    <r>
      <rPr>
        <sz val="11"/>
        <color indexed="10"/>
        <rFont val="Times New Roman"/>
        <family val="1"/>
      </rPr>
      <t>above the upper confidence limit.</t>
    </r>
  </si>
  <si>
    <r>
      <t>Result:</t>
    </r>
    <r>
      <rPr>
        <sz val="11"/>
        <rFont val="Times New Roman"/>
        <family val="1"/>
      </rPr>
      <t xml:space="preserve"> 4.4 is between 2.447 and 5.189,</t>
    </r>
  </si>
  <si>
    <r>
      <t>Result:</t>
    </r>
    <r>
      <rPr>
        <sz val="11"/>
        <rFont val="Times New Roman"/>
        <family val="1"/>
      </rPr>
      <t xml:space="preserve"> 4.4 is not above 4.933, </t>
    </r>
  </si>
  <si>
    <r>
      <t xml:space="preserve">so the null hypothesis is </t>
    </r>
    <r>
      <rPr>
        <b/>
        <sz val="11"/>
        <rFont val="Times New Roman"/>
        <family val="1"/>
      </rPr>
      <t>NOT</t>
    </r>
    <r>
      <rPr>
        <sz val="11"/>
        <rFont val="Times New Roman"/>
        <family val="1"/>
      </rPr>
      <t xml:space="preserve"> rejected.</t>
    </r>
  </si>
  <si>
    <r>
      <t>Example: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&lt; 4.4</t>
    </r>
  </si>
  <si>
    <r>
      <t>Reject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4.4 is </t>
    </r>
    <r>
      <rPr>
        <sz val="11"/>
        <color indexed="10"/>
        <rFont val="Times New Roman"/>
        <family val="1"/>
      </rPr>
      <t>below the lower confidence limit.</t>
    </r>
  </si>
  <si>
    <r>
      <t>Result:</t>
    </r>
    <r>
      <rPr>
        <sz val="11"/>
        <rFont val="Times New Roman"/>
        <family val="1"/>
      </rPr>
      <t xml:space="preserve"> 4.4 is not below 2.703 </t>
    </r>
  </si>
  <si>
    <r>
      <t xml:space="preserve">The test statistic is (sample average - </t>
    </r>
    <r>
      <rPr>
        <sz val="11"/>
        <rFont val="Symbol"/>
        <family val="1"/>
      </rPr>
      <t>m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)/(standard error). The </t>
    </r>
    <r>
      <rPr>
        <b/>
        <i/>
        <sz val="11"/>
        <rFont val="Times New Roman"/>
        <family val="1"/>
      </rPr>
      <t>critical level</t>
    </r>
    <r>
      <rPr>
        <sz val="11"/>
        <rFont val="Times New Roman"/>
        <family val="1"/>
      </rPr>
      <t xml:space="preserve"> is the value from the </t>
    </r>
  </si>
  <si>
    <r>
      <t xml:space="preserve">   For 2 tails,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</t>
    </r>
    <r>
      <rPr>
        <sz val="11"/>
        <color indexed="10"/>
        <rFont val="Times New Roman"/>
        <family val="1"/>
      </rPr>
      <t xml:space="preserve">test statistic is </t>
    </r>
    <r>
      <rPr>
        <i/>
        <sz val="11"/>
        <color indexed="10"/>
        <rFont val="Times New Roman"/>
        <family val="1"/>
      </rPr>
      <t>larger in absolute value</t>
    </r>
    <r>
      <rPr>
        <sz val="11"/>
        <color indexed="10"/>
        <rFont val="Times New Roman"/>
        <family val="1"/>
      </rPr>
      <t xml:space="preserve"> than the critical level.</t>
    </r>
  </si>
  <si>
    <r>
      <t>Hypothesis test using the P-values:</t>
    </r>
    <r>
      <rPr>
        <sz val="11"/>
        <rFont val="Times New Roman"/>
        <family val="1"/>
      </rPr>
      <t xml:space="preserve"> </t>
    </r>
  </si>
  <si>
    <t xml:space="preserve">but the absolute value of the t-ratio of 0.94569 is </t>
  </si>
  <si>
    <t>smaller than the critical value of 2.22814</t>
  </si>
  <si>
    <r>
      <t xml:space="preserve">Begin by selecting the data range. Click on cell A6. Then, holding down the </t>
    </r>
    <r>
      <rPr>
        <b/>
        <sz val="11"/>
        <rFont val="Times New Roman"/>
        <family val="1"/>
      </rPr>
      <t>Cntl</t>
    </r>
    <r>
      <rPr>
        <sz val="11"/>
        <rFont val="Times New Roman"/>
        <family val="1"/>
      </rPr>
      <t xml:space="preserve"> key, click and drag to cell</t>
    </r>
  </si>
  <si>
    <r>
      <t xml:space="preserve">     A17; then, continuing to hold </t>
    </r>
    <r>
      <rPr>
        <b/>
        <sz val="11"/>
        <rFont val="Times New Roman"/>
        <family val="1"/>
      </rPr>
      <t>Cntl</t>
    </r>
    <r>
      <rPr>
        <sz val="11"/>
        <rFont val="Times New Roman"/>
        <family val="1"/>
      </rPr>
      <t xml:space="preserve">, click on C6 and drag to C17. This selects both </t>
    </r>
    <r>
      <rPr>
        <b/>
        <sz val="11"/>
        <color indexed="10"/>
        <rFont val="Times New Roman"/>
        <family val="1"/>
      </rPr>
      <t>a</t>
    </r>
    <r>
      <rPr>
        <sz val="11"/>
        <rFont val="Times New Roman"/>
        <family val="1"/>
      </rPr>
      <t xml:space="preserve"> and </t>
    </r>
    <r>
      <rPr>
        <b/>
        <sz val="11"/>
        <color indexed="12"/>
        <rFont val="Times New Roman"/>
        <family val="1"/>
      </rPr>
      <t>b</t>
    </r>
    <r>
      <rPr>
        <sz val="11"/>
        <rFont val="Times New Roman"/>
        <family val="1"/>
      </rPr>
      <t>, leaving out y.</t>
    </r>
  </si>
  <si>
    <t>Sample Covariance</t>
  </si>
  <si>
    <t>Sample Correlation</t>
  </si>
  <si>
    <t>Covariance Data Analysis Tool</t>
  </si>
  <si>
    <t>Instructions for the Regression Data Analysis Tool.</t>
  </si>
  <si>
    <r>
      <t xml:space="preserve">, and then click </t>
    </r>
    <r>
      <rPr>
        <b/>
        <sz val="11"/>
        <rFont val="Times New Roman"/>
        <family val="1"/>
      </rPr>
      <t>Excel Options</t>
    </r>
    <r>
      <rPr>
        <sz val="11"/>
        <rFont val="Times New Roman"/>
        <family val="1"/>
      </rPr>
      <t xml:space="preserve">. </t>
    </r>
  </si>
  <si>
    <r>
      <t xml:space="preserve">If </t>
    </r>
    <r>
      <rPr>
        <b/>
        <sz val="11"/>
        <rFont val="Times New Roman"/>
        <family val="1"/>
      </rPr>
      <t>Analysis ToolPak</t>
    </r>
    <r>
      <rPr>
        <sz val="11"/>
        <rFont val="Times New Roman"/>
        <family val="1"/>
      </rPr>
      <t xml:space="preserve"> is not listed in the </t>
    </r>
    <r>
      <rPr>
        <b/>
        <sz val="11"/>
        <rFont val="Times New Roman"/>
        <family val="1"/>
      </rPr>
      <t>Add-Ins available</t>
    </r>
    <r>
      <rPr>
        <sz val="11"/>
        <rFont val="Times New Roman"/>
        <family val="1"/>
      </rPr>
      <t xml:space="preserve"> box, click </t>
    </r>
    <r>
      <rPr>
        <b/>
        <sz val="11"/>
        <rFont val="Times New Roman"/>
        <family val="1"/>
      </rPr>
      <t>Browse</t>
    </r>
    <r>
      <rPr>
        <sz val="11"/>
        <rFont val="Times New Roman"/>
        <family val="1"/>
      </rPr>
      <t xml:space="preserve"> to locate it. If you get prompted that the Analysis ToolPak is not currently installed, click </t>
    </r>
    <r>
      <rPr>
        <b/>
        <sz val="11"/>
        <rFont val="Times New Roman"/>
        <family val="1"/>
      </rPr>
      <t>Yes</t>
    </r>
    <r>
      <rPr>
        <sz val="11"/>
        <rFont val="Times New Roman"/>
        <family val="1"/>
      </rPr>
      <t xml:space="preserve"> to install it.</t>
    </r>
  </si>
  <si>
    <r>
      <t xml:space="preserve">1.     Click the </t>
    </r>
    <r>
      <rPr>
        <b/>
        <sz val="11"/>
        <rFont val="Times New Roman"/>
        <family val="1"/>
      </rPr>
      <t>Microsoft Office Button</t>
    </r>
  </si>
  <si>
    <r>
      <t xml:space="preserve">2.     Click </t>
    </r>
    <r>
      <rPr>
        <b/>
        <sz val="11"/>
        <rFont val="Times New Roman"/>
        <family val="1"/>
      </rPr>
      <t>Add-Ins</t>
    </r>
    <r>
      <rPr>
        <sz val="11"/>
        <rFont val="Times New Roman"/>
        <family val="1"/>
      </rPr>
      <t xml:space="preserve">, and then in the </t>
    </r>
    <r>
      <rPr>
        <b/>
        <sz val="11"/>
        <rFont val="Times New Roman"/>
        <family val="1"/>
      </rPr>
      <t>Manage</t>
    </r>
    <r>
      <rPr>
        <sz val="11"/>
        <rFont val="Times New Roman"/>
        <family val="1"/>
      </rPr>
      <t xml:space="preserve"> box, select </t>
    </r>
    <r>
      <rPr>
        <b/>
        <sz val="11"/>
        <rFont val="Times New Roman"/>
        <family val="1"/>
      </rPr>
      <t>Excel Add-ins</t>
    </r>
    <r>
      <rPr>
        <sz val="11"/>
        <rFont val="Times New Roman"/>
        <family val="1"/>
      </rPr>
      <t xml:space="preserve">, and click </t>
    </r>
    <r>
      <rPr>
        <b/>
        <sz val="11"/>
        <rFont val="Times New Roman"/>
        <family val="1"/>
      </rPr>
      <t>Go</t>
    </r>
    <r>
      <rPr>
        <sz val="11"/>
        <rFont val="Times New Roman"/>
        <family val="1"/>
      </rPr>
      <t xml:space="preserve">. </t>
    </r>
  </si>
  <si>
    <r>
      <t xml:space="preserve">3.     In the </t>
    </r>
    <r>
      <rPr>
        <b/>
        <sz val="11"/>
        <rFont val="Times New Roman"/>
        <family val="1"/>
      </rPr>
      <t>Add-Ins available</t>
    </r>
    <r>
      <rPr>
        <sz val="11"/>
        <rFont val="Times New Roman"/>
        <family val="1"/>
      </rPr>
      <t xml:space="preserve"> box, select the </t>
    </r>
    <r>
      <rPr>
        <b/>
        <sz val="11"/>
        <rFont val="Times New Roman"/>
        <family val="1"/>
      </rPr>
      <t>Analysis ToolPak</t>
    </r>
    <r>
      <rPr>
        <sz val="11"/>
        <rFont val="Times New Roman"/>
        <family val="1"/>
      </rPr>
      <t xml:space="preserve"> check box, and then click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 xml:space="preserve">. </t>
    </r>
  </si>
  <si>
    <r>
      <t xml:space="preserve">4.     In the same box, select the </t>
    </r>
    <r>
      <rPr>
        <b/>
        <sz val="11"/>
        <rFont val="Times New Roman"/>
        <family val="1"/>
      </rPr>
      <t>Analysis ToolPak - VBA</t>
    </r>
    <r>
      <rPr>
        <sz val="11"/>
        <rFont val="Times New Roman"/>
        <family val="1"/>
      </rPr>
      <t xml:space="preserve"> check box, and then click OK.</t>
    </r>
  </si>
  <si>
    <t>For Excel 2007:</t>
  </si>
  <si>
    <t>Additional File Available:</t>
  </si>
  <si>
    <t xml:space="preserve">free of charge. </t>
  </si>
  <si>
    <r>
      <t xml:space="preserve">On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tab, select </t>
    </r>
    <r>
      <rPr>
        <b/>
        <sz val="11"/>
        <rFont val="Times New Roman"/>
        <family val="1"/>
      </rPr>
      <t>Sort</t>
    </r>
  </si>
  <si>
    <t xml:space="preserve"> </t>
  </si>
  <si>
    <t xml:space="preserve">  The results should look like the data in the first shaded area next to the Example Data Set above.</t>
  </si>
  <si>
    <r>
      <t xml:space="preserve">Use the arrow next to the </t>
    </r>
    <r>
      <rPr>
        <b/>
        <sz val="11"/>
        <rFont val="Times New Roman"/>
        <family val="1"/>
      </rPr>
      <t>Sort By</t>
    </r>
    <r>
      <rPr>
        <sz val="11"/>
        <rFont val="Times New Roman"/>
        <family val="1"/>
      </rPr>
      <t xml:space="preserve"> window to select </t>
    </r>
    <r>
      <rPr>
        <b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from the pull-down list and then Click </t>
    </r>
    <r>
      <rPr>
        <b/>
        <sz val="11"/>
        <rFont val="Times New Roman"/>
        <family val="1"/>
      </rPr>
      <t>OK</t>
    </r>
  </si>
  <si>
    <r>
      <t xml:space="preserve">Now repeat the steps, except select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from the pull-down list, and </t>
    </r>
    <r>
      <rPr>
        <b/>
        <sz val="11"/>
        <rFont val="Times New Roman"/>
        <family val="1"/>
      </rPr>
      <t>Largest to Smallest</t>
    </r>
    <r>
      <rPr>
        <sz val="11"/>
        <rFont val="Times New Roman"/>
        <family val="1"/>
      </rPr>
      <t xml:space="preserve"> under </t>
    </r>
    <r>
      <rPr>
        <b/>
        <sz val="11"/>
        <rFont val="Times New Roman"/>
        <family val="1"/>
      </rPr>
      <t>Order</t>
    </r>
    <r>
      <rPr>
        <sz val="11"/>
        <rFont val="Times New Roman"/>
        <family val="1"/>
      </rPr>
      <t>.</t>
    </r>
  </si>
  <si>
    <t xml:space="preserve">  The results should look like the data in the second shaded area next to the Example Data Set.</t>
  </si>
  <si>
    <r>
      <t xml:space="preserve">To return the data set to its original order, repeat the steps, selecting </t>
    </r>
    <r>
      <rPr>
        <b/>
        <sz val="11"/>
        <rFont val="Times New Roman"/>
        <family val="1"/>
      </rPr>
      <t>Numb.</t>
    </r>
    <r>
      <rPr>
        <sz val="11"/>
        <rFont val="Times New Roman"/>
        <family val="1"/>
      </rPr>
      <t xml:space="preserve"> from the pull-down list,</t>
    </r>
  </si>
  <si>
    <r>
      <t xml:space="preserve">and select </t>
    </r>
    <r>
      <rPr>
        <b/>
        <sz val="11"/>
        <rFont val="Times New Roman"/>
        <family val="1"/>
      </rPr>
      <t>Smallest to Largest</t>
    </r>
    <r>
      <rPr>
        <sz val="11"/>
        <rFont val="Times New Roman"/>
        <family val="1"/>
      </rPr>
      <t xml:space="preserve"> under </t>
    </r>
    <r>
      <rPr>
        <b/>
        <sz val="11"/>
        <rFont val="Times New Roman"/>
        <family val="1"/>
      </rPr>
      <t>Order</t>
    </r>
    <r>
      <rPr>
        <sz val="11"/>
        <rFont val="Times New Roman"/>
        <family val="1"/>
      </rPr>
      <t>.</t>
    </r>
  </si>
  <si>
    <r>
      <t xml:space="preserve">The </t>
    </r>
    <r>
      <rPr>
        <b/>
        <sz val="11"/>
        <rFont val="Times New Roman"/>
        <family val="1"/>
      </rPr>
      <t xml:space="preserve">Add Level </t>
    </r>
    <r>
      <rPr>
        <sz val="11"/>
        <rFont val="Times New Roman"/>
        <family val="1"/>
      </rPr>
      <t>button may be used to resolve ties.</t>
    </r>
  </si>
  <si>
    <r>
      <t xml:space="preserve">For example, select </t>
    </r>
    <r>
      <rPr>
        <b/>
        <sz val="11"/>
        <rFont val="Times New Roman"/>
        <family val="1"/>
      </rPr>
      <t>Sort By</t>
    </r>
    <r>
      <rPr>
        <sz val="11"/>
        <rFont val="Times New Roman"/>
        <family val="1"/>
      </rPr>
      <t xml:space="preserve"> </t>
    </r>
    <r>
      <rPr>
        <b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and </t>
    </r>
    <r>
      <rPr>
        <b/>
        <sz val="11"/>
        <rFont val="Times New Roman"/>
        <family val="1"/>
      </rPr>
      <t>Smallest to Largest</t>
    </r>
    <r>
      <rPr>
        <sz val="11"/>
        <rFont val="Times New Roman"/>
        <family val="1"/>
      </rPr>
      <t xml:space="preserve">, and then click </t>
    </r>
    <r>
      <rPr>
        <b/>
        <sz val="11"/>
        <rFont val="Times New Roman"/>
        <family val="1"/>
      </rPr>
      <t>Add Level</t>
    </r>
    <r>
      <rPr>
        <sz val="11"/>
        <rFont val="Times New Roman"/>
        <family val="1"/>
      </rPr>
      <t>.</t>
    </r>
  </si>
  <si>
    <r>
      <t xml:space="preserve">In the new boxes, select </t>
    </r>
    <r>
      <rPr>
        <b/>
        <sz val="11"/>
        <rFont val="Times New Roman"/>
        <family val="1"/>
      </rPr>
      <t>Then by</t>
    </r>
    <r>
      <rPr>
        <sz val="11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b</t>
    </r>
    <r>
      <rPr>
        <sz val="11"/>
        <rFont val="Times New Roman"/>
        <family val="1"/>
      </rPr>
      <t xml:space="preserve"> and </t>
    </r>
    <r>
      <rPr>
        <b/>
        <sz val="11"/>
        <rFont val="Times New Roman"/>
        <family val="1"/>
      </rPr>
      <t>Smallest to Largest</t>
    </r>
    <r>
      <rPr>
        <sz val="11"/>
        <rFont val="Times New Roman"/>
        <family val="1"/>
      </rPr>
      <t>.</t>
    </r>
  </si>
  <si>
    <t xml:space="preserve"> counts only numbers, excluding blanks.</t>
  </si>
  <si>
    <r>
      <t xml:space="preserve"> =COUNTIF(</t>
    </r>
    <r>
      <rPr>
        <sz val="11"/>
        <color indexed="10"/>
        <rFont val="Times New Roman"/>
        <family val="1"/>
      </rPr>
      <t>$A$9:$A$24</t>
    </r>
    <r>
      <rPr>
        <sz val="11"/>
        <color indexed="8"/>
        <rFont val="Times New Roman"/>
        <family val="1"/>
      </rPr>
      <t xml:space="preserve"> , </t>
    </r>
    <r>
      <rPr>
        <sz val="11"/>
        <color indexed="12"/>
        <rFont val="Times New Roman"/>
        <family val="1"/>
      </rPr>
      <t>"=" &amp; E13</t>
    </r>
    <r>
      <rPr>
        <sz val="11"/>
        <rFont val="Times New Roman"/>
        <family val="1"/>
      </rPr>
      <t>)</t>
    </r>
  </si>
  <si>
    <r>
      <t xml:space="preserve"> =COUNTIF(</t>
    </r>
    <r>
      <rPr>
        <sz val="11"/>
        <color indexed="10"/>
        <rFont val="Times New Roman"/>
        <family val="1"/>
      </rPr>
      <t>$A$9:$A$24</t>
    </r>
    <r>
      <rPr>
        <sz val="11"/>
        <rFont val="Times New Roman"/>
        <family val="1"/>
      </rPr>
      <t xml:space="preserve"> ,  </t>
    </r>
    <r>
      <rPr>
        <sz val="11"/>
        <color indexed="12"/>
        <rFont val="Times New Roman"/>
        <family val="1"/>
      </rPr>
      <t>"=" &amp; E14</t>
    </r>
    <r>
      <rPr>
        <sz val="11"/>
        <rFont val="Times New Roman"/>
        <family val="1"/>
      </rPr>
      <t>)</t>
    </r>
  </si>
  <si>
    <r>
      <t xml:space="preserve">On the </t>
    </r>
    <r>
      <rPr>
        <b/>
        <sz val="11"/>
        <rFont val="Times New Roman"/>
        <family val="1"/>
      </rPr>
      <t>Insert</t>
    </r>
    <r>
      <rPr>
        <sz val="11"/>
        <rFont val="Times New Roman"/>
        <family val="1"/>
      </rPr>
      <t xml:space="preserve"> tab in the</t>
    </r>
    <r>
      <rPr>
        <b/>
        <sz val="11"/>
        <rFont val="Times New Roman"/>
        <family val="1"/>
      </rPr>
      <t xml:space="preserve"> Charts</t>
    </r>
    <r>
      <rPr>
        <sz val="11"/>
        <rFont val="Times New Roman"/>
        <family val="1"/>
      </rPr>
      <t xml:space="preserve"> group, select </t>
    </r>
    <r>
      <rPr>
        <b/>
        <sz val="11"/>
        <rFont val="Times New Roman"/>
        <family val="1"/>
      </rPr>
      <t>Column</t>
    </r>
    <r>
      <rPr>
        <sz val="11"/>
        <rFont val="Times New Roman"/>
        <family val="1"/>
      </rPr>
      <t xml:space="preserve">. </t>
    </r>
  </si>
  <si>
    <r>
      <t xml:space="preserve">    Then click on the first picture under </t>
    </r>
    <r>
      <rPr>
        <b/>
        <sz val="11"/>
        <rFont val="Times New Roman"/>
        <family val="1"/>
      </rPr>
      <t>2-D Column</t>
    </r>
  </si>
  <si>
    <t>A chart appears, and your next job is to make it look like the figure above.</t>
  </si>
  <si>
    <t xml:space="preserve">As long as the chart is selected, you should see Chart Tools at the top of the screen. </t>
  </si>
  <si>
    <r>
      <t xml:space="preserve">  On the </t>
    </r>
    <r>
      <rPr>
        <b/>
        <sz val="11"/>
        <rFont val="Times New Roman"/>
        <family val="1"/>
      </rPr>
      <t>Layout</t>
    </r>
    <r>
      <rPr>
        <sz val="11"/>
        <rFont val="Times New Roman"/>
        <family val="1"/>
      </rPr>
      <t xml:space="preserve"> tab, in the </t>
    </r>
    <r>
      <rPr>
        <b/>
        <sz val="11"/>
        <rFont val="Times New Roman"/>
        <family val="1"/>
      </rPr>
      <t>Labels</t>
    </r>
    <r>
      <rPr>
        <sz val="11"/>
        <rFont val="Times New Roman"/>
        <family val="1"/>
      </rPr>
      <t xml:space="preserve"> group, click on </t>
    </r>
    <r>
      <rPr>
        <b/>
        <sz val="11"/>
        <rFont val="Times New Roman"/>
        <family val="1"/>
      </rPr>
      <t>Legend</t>
    </r>
    <r>
      <rPr>
        <sz val="11"/>
        <rFont val="Times New Roman"/>
        <family val="1"/>
      </rPr>
      <t xml:space="preserve"> and select </t>
    </r>
    <r>
      <rPr>
        <b/>
        <sz val="11"/>
        <rFont val="Times New Roman"/>
        <family val="1"/>
      </rPr>
      <t>None</t>
    </r>
  </si>
  <si>
    <r>
      <t xml:space="preserve">      ● click on </t>
    </r>
    <r>
      <rPr>
        <b/>
        <sz val="11"/>
        <rFont val="Times New Roman"/>
        <family val="1"/>
      </rPr>
      <t>Legend</t>
    </r>
    <r>
      <rPr>
        <sz val="11"/>
        <rFont val="Times New Roman"/>
        <family val="1"/>
      </rPr>
      <t xml:space="preserve"> and select </t>
    </r>
    <r>
      <rPr>
        <b/>
        <sz val="11"/>
        <rFont val="Times New Roman"/>
        <family val="1"/>
      </rPr>
      <t>None</t>
    </r>
  </si>
  <si>
    <r>
      <t xml:space="preserve">      ● click on </t>
    </r>
    <r>
      <rPr>
        <b/>
        <sz val="11"/>
        <rFont val="Times New Roman"/>
        <family val="1"/>
      </rPr>
      <t>Axis Titles</t>
    </r>
    <r>
      <rPr>
        <sz val="11"/>
        <rFont val="Times New Roman"/>
        <family val="1"/>
      </rPr>
      <t xml:space="preserve">, select </t>
    </r>
    <r>
      <rPr>
        <b/>
        <sz val="11"/>
        <rFont val="Times New Roman"/>
        <family val="1"/>
      </rPr>
      <t>Primary Vertical Axis Title, Rotated Title</t>
    </r>
  </si>
  <si>
    <r>
      <t xml:space="preserve">                  and then type the word </t>
    </r>
    <r>
      <rPr>
        <b/>
        <sz val="11"/>
        <rFont val="Times New Roman"/>
        <family val="1"/>
      </rPr>
      <t>Frequency</t>
    </r>
    <r>
      <rPr>
        <sz val="11"/>
        <rFont val="Times New Roman"/>
        <family val="1"/>
      </rPr>
      <t xml:space="preserve">. (This enters the title for the Y axis.) </t>
    </r>
  </si>
  <si>
    <r>
      <t xml:space="preserve">      ● click on </t>
    </r>
    <r>
      <rPr>
        <b/>
        <sz val="11"/>
        <rFont val="Times New Roman"/>
        <family val="1"/>
      </rPr>
      <t>Chart Title</t>
    </r>
    <r>
      <rPr>
        <sz val="11"/>
        <rFont val="Times New Roman"/>
        <family val="1"/>
      </rPr>
      <t xml:space="preserve">, select </t>
    </r>
    <r>
      <rPr>
        <b/>
        <sz val="11"/>
        <rFont val="Times New Roman"/>
        <family val="1"/>
      </rPr>
      <t>Above Chart</t>
    </r>
    <r>
      <rPr>
        <sz val="11"/>
        <rFont val="Times New Roman"/>
        <family val="1"/>
      </rPr>
      <t xml:space="preserve">, and type the words </t>
    </r>
    <r>
      <rPr>
        <b/>
        <sz val="11"/>
        <rFont val="Times New Roman"/>
        <family val="1"/>
      </rPr>
      <t>Distribution of Shipment Sizes</t>
    </r>
    <r>
      <rPr>
        <sz val="11"/>
        <rFont val="Times New Roman"/>
        <family val="1"/>
      </rPr>
      <t>.</t>
    </r>
  </si>
  <si>
    <t>new location.  To change the size, click once on it and use the "handles" (little black boxes) on the corners.</t>
  </si>
  <si>
    <r>
      <t xml:space="preserve">      ● Right-click on a blank spot to the right of the chart title, and select </t>
    </r>
    <r>
      <rPr>
        <b/>
        <sz val="11"/>
        <rFont val="Times New Roman"/>
        <family val="1"/>
      </rPr>
      <t>Font</t>
    </r>
    <r>
      <rPr>
        <sz val="11"/>
        <rFont val="Times New Roman"/>
        <family val="1"/>
      </rPr>
      <t>, and change the font size to 10.</t>
    </r>
  </si>
  <si>
    <r>
      <t xml:space="preserve">On the </t>
    </r>
    <r>
      <rPr>
        <b/>
        <sz val="11"/>
        <rFont val="Times New Roman"/>
        <family val="1"/>
      </rPr>
      <t>Insert</t>
    </r>
    <r>
      <rPr>
        <sz val="11"/>
        <rFont val="Times New Roman"/>
        <family val="1"/>
      </rPr>
      <t xml:space="preserve"> tab in the</t>
    </r>
    <r>
      <rPr>
        <b/>
        <sz val="11"/>
        <rFont val="Times New Roman"/>
        <family val="1"/>
      </rPr>
      <t xml:space="preserve"> Charts</t>
    </r>
    <r>
      <rPr>
        <sz val="11"/>
        <rFont val="Times New Roman"/>
        <family val="1"/>
      </rPr>
      <t xml:space="preserve"> group, select </t>
    </r>
    <r>
      <rPr>
        <b/>
        <sz val="11"/>
        <rFont val="Times New Roman"/>
        <family val="1"/>
      </rPr>
      <t>Bar</t>
    </r>
    <r>
      <rPr>
        <sz val="11"/>
        <rFont val="Times New Roman"/>
        <family val="1"/>
      </rPr>
      <t xml:space="preserve">. </t>
    </r>
  </si>
  <si>
    <r>
      <t xml:space="preserve">    Then click on the second picture under </t>
    </r>
    <r>
      <rPr>
        <b/>
        <sz val="11"/>
        <rFont val="Times New Roman"/>
        <family val="1"/>
      </rPr>
      <t>2-D Bar</t>
    </r>
  </si>
  <si>
    <r>
      <t xml:space="preserve">      </t>
    </r>
    <r>
      <rPr>
        <b/>
        <sz val="11"/>
        <color indexed="10"/>
        <rFont val="Times New Roman"/>
        <family val="1"/>
      </rPr>
      <t xml:space="preserve">Important: </t>
    </r>
    <r>
      <rPr>
        <sz val="11"/>
        <rFont val="Times New Roman"/>
        <family val="1"/>
      </rPr>
      <t xml:space="preserve">On the </t>
    </r>
    <r>
      <rPr>
        <b/>
        <sz val="11"/>
        <rFont val="Times New Roman"/>
        <family val="1"/>
      </rPr>
      <t>Design</t>
    </r>
    <r>
      <rPr>
        <sz val="11"/>
        <rFont val="Times New Roman"/>
        <family val="1"/>
      </rPr>
      <t xml:space="preserve"> tab, in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group, click the </t>
    </r>
    <r>
      <rPr>
        <b/>
        <sz val="11"/>
        <rFont val="Times New Roman"/>
        <family val="1"/>
      </rPr>
      <t>Switch Row/Column</t>
    </r>
    <r>
      <rPr>
        <sz val="11"/>
        <rFont val="Times New Roman"/>
        <family val="1"/>
      </rPr>
      <t xml:space="preserve"> button.</t>
    </r>
  </si>
  <si>
    <t>Now you may resize and move the graph as you please.</t>
  </si>
  <si>
    <r>
      <t xml:space="preserve">On the </t>
    </r>
    <r>
      <rPr>
        <b/>
        <sz val="11"/>
        <rFont val="Times New Roman"/>
        <family val="1"/>
      </rPr>
      <t>Insert</t>
    </r>
    <r>
      <rPr>
        <sz val="11"/>
        <rFont val="Times New Roman"/>
        <family val="1"/>
      </rPr>
      <t xml:space="preserve"> tab in the</t>
    </r>
    <r>
      <rPr>
        <b/>
        <sz val="11"/>
        <rFont val="Times New Roman"/>
        <family val="1"/>
      </rPr>
      <t xml:space="preserve"> Charts</t>
    </r>
    <r>
      <rPr>
        <sz val="11"/>
        <rFont val="Times New Roman"/>
        <family val="1"/>
      </rPr>
      <t xml:space="preserve"> group, select </t>
    </r>
    <r>
      <rPr>
        <b/>
        <sz val="11"/>
        <rFont val="Times New Roman"/>
        <family val="1"/>
      </rPr>
      <t>Pie</t>
    </r>
    <r>
      <rPr>
        <sz val="11"/>
        <rFont val="Times New Roman"/>
        <family val="1"/>
      </rPr>
      <t xml:space="preserve"> </t>
    </r>
  </si>
  <si>
    <r>
      <t xml:space="preserve">   Click on the title and hit the </t>
    </r>
    <r>
      <rPr>
        <b/>
        <sz val="11"/>
        <rFont val="Times New Roman"/>
        <family val="1"/>
      </rPr>
      <t>Delete</t>
    </r>
    <r>
      <rPr>
        <sz val="11"/>
        <rFont val="Times New Roman"/>
        <family val="1"/>
      </rPr>
      <t xml:space="preserve"> key.</t>
    </r>
  </si>
  <si>
    <r>
      <t xml:space="preserve">   Then click on the first picture under </t>
    </r>
    <r>
      <rPr>
        <b/>
        <sz val="11"/>
        <rFont val="Times New Roman"/>
        <family val="1"/>
      </rPr>
      <t>2-D Pie</t>
    </r>
  </si>
  <si>
    <r>
      <t xml:space="preserve">   Click on the legend and hit the </t>
    </r>
    <r>
      <rPr>
        <b/>
        <sz val="11"/>
        <rFont val="Times New Roman"/>
        <family val="1"/>
      </rPr>
      <t>Delete</t>
    </r>
    <r>
      <rPr>
        <sz val="11"/>
        <rFont val="Times New Roman"/>
        <family val="1"/>
      </rPr>
      <t xml:space="preserve"> key.</t>
    </r>
  </si>
  <si>
    <r>
      <t xml:space="preserve">   On the </t>
    </r>
    <r>
      <rPr>
        <b/>
        <sz val="11"/>
        <rFont val="Times New Roman"/>
        <family val="1"/>
      </rPr>
      <t>Layout</t>
    </r>
    <r>
      <rPr>
        <sz val="11"/>
        <rFont val="Times New Roman"/>
        <family val="1"/>
      </rPr>
      <t xml:space="preserve"> tab in the </t>
    </r>
    <r>
      <rPr>
        <b/>
        <sz val="11"/>
        <rFont val="Times New Roman"/>
        <family val="1"/>
      </rPr>
      <t>Labels</t>
    </r>
    <r>
      <rPr>
        <sz val="11"/>
        <rFont val="Times New Roman"/>
        <family val="1"/>
      </rPr>
      <t xml:space="preserve"> group, select </t>
    </r>
    <r>
      <rPr>
        <b/>
        <sz val="11"/>
        <rFont val="Times New Roman"/>
        <family val="1"/>
      </rPr>
      <t>Data Labels, More Data Label Options.</t>
    </r>
  </si>
  <si>
    <t xml:space="preserve">   In the popup window, un-check all of the options except the following:</t>
  </si>
  <si>
    <r>
      <t xml:space="preserve">      ●  Under "Label Contains", select </t>
    </r>
    <r>
      <rPr>
        <b/>
        <sz val="11"/>
        <rFont val="Times New Roman"/>
        <family val="1"/>
      </rPr>
      <t>Category Name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Percentage,</t>
    </r>
    <r>
      <rPr>
        <sz val="11"/>
        <rFont val="Times New Roman"/>
        <family val="1"/>
      </rPr>
      <t xml:space="preserve"> and </t>
    </r>
    <r>
      <rPr>
        <b/>
        <sz val="11"/>
        <rFont val="Times New Roman"/>
        <family val="1"/>
      </rPr>
      <t>Show Leader Lines</t>
    </r>
  </si>
  <si>
    <r>
      <t xml:space="preserve">      ●  Under "Label Position" select </t>
    </r>
    <r>
      <rPr>
        <b/>
        <sz val="11"/>
        <rFont val="Times New Roman"/>
        <family val="1"/>
      </rPr>
      <t>Outside End</t>
    </r>
  </si>
  <si>
    <r>
      <t xml:space="preserve">On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tab, the Analysis group, select</t>
    </r>
    <r>
      <rPr>
        <b/>
        <sz val="11"/>
        <rFont val="Times New Roman"/>
        <family val="1"/>
      </rPr>
      <t xml:space="preserve"> Data Analysis</t>
    </r>
  </si>
  <si>
    <t xml:space="preserve">Select the Input Range window, and either type or select </t>
  </si>
  <si>
    <t xml:space="preserve">    the area that contains the data.</t>
  </si>
  <si>
    <t>chart created by Histogram, it will separate into two pieces. However, if you save the file, then close it, and then</t>
  </si>
  <si>
    <r>
      <rPr>
        <b/>
        <sz val="11"/>
        <color indexed="10"/>
        <rFont val="Times New Roman"/>
        <family val="1"/>
      </rPr>
      <t>UNFORTUNATE NOTE</t>
    </r>
    <r>
      <rPr>
        <sz val="11"/>
        <rFont val="Times New Roman"/>
        <family val="1"/>
      </rPr>
      <t>: At the time of this writing, there is an unfixed bug in Excel. If you try to move the</t>
    </r>
  </si>
  <si>
    <r>
      <t xml:space="preserve">open it again, the chart will remain in one piece. </t>
    </r>
    <r>
      <rPr>
        <b/>
        <u val="single"/>
        <sz val="11"/>
        <rFont val="Times New Roman"/>
        <family val="1"/>
      </rPr>
      <t>So I recommend doing that now.</t>
    </r>
  </si>
  <si>
    <r>
      <t xml:space="preserve">      Delete the title (right-click on it and select </t>
    </r>
    <r>
      <rPr>
        <b/>
        <sz val="11"/>
        <rFont val="Times New Roman"/>
        <family val="1"/>
      </rPr>
      <t>Delete</t>
    </r>
    <r>
      <rPr>
        <sz val="11"/>
        <rFont val="Times New Roman"/>
        <family val="1"/>
      </rPr>
      <t>).</t>
    </r>
  </si>
  <si>
    <t>First, I changed what was displayed inside the chart:</t>
  </si>
  <si>
    <t>Next, I changed its shape:</t>
  </si>
  <si>
    <t xml:space="preserve">      Center the plot area in the chart (click above one of the bars and drag).</t>
  </si>
  <si>
    <r>
      <t xml:space="preserve">      Select cell </t>
    </r>
    <r>
      <rPr>
        <b/>
        <sz val="11"/>
        <rFont val="Times New Roman"/>
        <family val="1"/>
      </rPr>
      <t>D9</t>
    </r>
    <r>
      <rPr>
        <sz val="11"/>
        <rFont val="Times New Roman"/>
        <family val="1"/>
      </rPr>
      <t xml:space="preserve"> and enter the formula </t>
    </r>
    <r>
      <rPr>
        <b/>
        <sz val="11"/>
        <rFont val="Times New Roman"/>
        <family val="1"/>
      </rPr>
      <t>= 1/3</t>
    </r>
  </si>
  <si>
    <r>
      <t xml:space="preserve">      On the Home tab, in the Number group, in the pull-down list, select </t>
    </r>
    <r>
      <rPr>
        <b/>
        <sz val="11"/>
        <rFont val="Times New Roman"/>
        <family val="1"/>
      </rPr>
      <t>More Number Formats</t>
    </r>
    <r>
      <rPr>
        <sz val="11"/>
        <rFont val="Times New Roman"/>
        <family val="1"/>
      </rPr>
      <t xml:space="preserve"> </t>
    </r>
  </si>
  <si>
    <r>
      <t xml:space="preserve">      In the popup window, select </t>
    </r>
    <r>
      <rPr>
        <b/>
        <sz val="11"/>
        <rFont val="Times New Roman"/>
        <family val="1"/>
      </rPr>
      <t>Number</t>
    </r>
    <r>
      <rPr>
        <sz val="11"/>
        <rFont val="Times New Roman"/>
        <family val="1"/>
      </rPr>
      <t xml:space="preserve"> from the list of options and change the decimal places to 2.</t>
    </r>
  </si>
  <si>
    <r>
      <t xml:space="preserve">    put the </t>
    </r>
    <r>
      <rPr>
        <b/>
        <sz val="11"/>
        <rFont val="Times New Roman"/>
        <family val="1"/>
      </rPr>
      <t>Bin Range</t>
    </r>
    <r>
      <rPr>
        <sz val="11"/>
        <rFont val="Times New Roman"/>
        <family val="1"/>
      </rPr>
      <t xml:space="preserve"> in this box.</t>
    </r>
  </si>
  <si>
    <r>
      <t>Improving the appearance of the histogram</t>
    </r>
    <r>
      <rPr>
        <b/>
        <sz val="10"/>
        <color indexed="12"/>
        <rFont val="Times New Roman"/>
        <family val="1"/>
      </rPr>
      <t xml:space="preserve"> (after saving, closing and reopening the file):</t>
    </r>
  </si>
  <si>
    <t>Excel Functions</t>
  </si>
  <si>
    <t>of your data.  An example is shown below. Also shown are the Excel functions that give the same information.</t>
  </si>
  <si>
    <r>
      <t xml:space="preserve">The term </t>
    </r>
    <r>
      <rPr>
        <b/>
        <sz val="11"/>
        <rFont val="Times New Roman"/>
        <family val="1"/>
      </rPr>
      <t>Bin</t>
    </r>
    <r>
      <rPr>
        <sz val="11"/>
        <rFont val="Times New Roman"/>
        <family val="1"/>
      </rPr>
      <t xml:space="preserve"> refers to the </t>
    </r>
    <r>
      <rPr>
        <b/>
        <i/>
        <sz val="11"/>
        <rFont val="Times New Roman"/>
        <family val="1"/>
      </rPr>
      <t>Upper Limit</t>
    </r>
    <r>
      <rPr>
        <sz val="11"/>
        <rFont val="Times New Roman"/>
        <family val="1"/>
      </rPr>
      <t xml:space="preserve"> of the range for which the frequency is calculated.  Bin 2 in the table</t>
    </r>
  </si>
  <si>
    <r>
      <t xml:space="preserve">   NOTE: The Histogram tool </t>
    </r>
    <r>
      <rPr>
        <i/>
        <sz val="11"/>
        <color indexed="10"/>
        <rFont val="Times New Roman"/>
        <family val="1"/>
      </rPr>
      <t>cannot</t>
    </r>
    <r>
      <rPr>
        <sz val="11"/>
        <rFont val="Times New Roman"/>
        <family val="1"/>
      </rPr>
      <t xml:space="preserve"> describe more than one variable at a time.</t>
    </r>
  </si>
  <si>
    <r>
      <t xml:space="preserve">below has frequency 6, because "Data" contains 6 values that are </t>
    </r>
    <r>
      <rPr>
        <sz val="11"/>
        <color indexed="10"/>
        <rFont val="Times New Roman"/>
        <family val="1"/>
      </rPr>
      <t>strictly greater than 1</t>
    </r>
    <r>
      <rPr>
        <sz val="11"/>
        <rFont val="Times New Roman"/>
        <family val="1"/>
      </rPr>
      <t xml:space="preserve"> and </t>
    </r>
    <r>
      <rPr>
        <sz val="11"/>
        <color indexed="10"/>
        <rFont val="Times New Roman"/>
        <family val="1"/>
      </rPr>
      <t>less-than-or-equal to 2</t>
    </r>
    <r>
      <rPr>
        <sz val="11"/>
        <rFont val="Times New Roman"/>
        <family val="1"/>
      </rPr>
      <t>.</t>
    </r>
  </si>
  <si>
    <t xml:space="preserve">Scatter Plots offer a way to visualize the relationship between two variables.  Excel's Chart Group  </t>
  </si>
  <si>
    <r>
      <t xml:space="preserve">On the Insert tab, in the Charts group, select </t>
    </r>
    <r>
      <rPr>
        <b/>
        <sz val="11"/>
        <rFont val="Times New Roman"/>
        <family val="1"/>
      </rPr>
      <t>Scatter</t>
    </r>
    <r>
      <rPr>
        <sz val="11"/>
        <rFont val="Times New Roman"/>
        <family val="1"/>
      </rPr>
      <t>, and click on the first picture.</t>
    </r>
  </si>
  <si>
    <r>
      <t xml:space="preserve">    Right-click on the legend (on the right side of the chart) and select </t>
    </r>
    <r>
      <rPr>
        <b/>
        <sz val="11"/>
        <rFont val="Times New Roman"/>
        <family val="1"/>
      </rPr>
      <t>Delete</t>
    </r>
  </si>
  <si>
    <t xml:space="preserve">    Click on the chart title and type "Plot of a vs. b"</t>
  </si>
  <si>
    <t xml:space="preserve">    Right-click on the title, select Font and change the font size to 12.</t>
  </si>
  <si>
    <t xml:space="preserve">    On the Layout tab, use the Axis Titles button to insert titles for both axes as shown.</t>
  </si>
  <si>
    <t xml:space="preserve">    On the Layout tab, use the Gridlines button to insert gridlines as shown.</t>
  </si>
  <si>
    <t xml:space="preserve">      to include the second smallest and second largest</t>
  </si>
  <si>
    <r>
      <t xml:space="preserve">Kth Largest </t>
    </r>
    <r>
      <rPr>
        <sz val="11"/>
        <rFont val="Times New Roman"/>
        <family val="1"/>
      </rPr>
      <t>or</t>
    </r>
    <r>
      <rPr>
        <b/>
        <sz val="11"/>
        <rFont val="Times New Roman"/>
        <family val="1"/>
      </rPr>
      <t xml:space="preserve"> Kth Smallest</t>
    </r>
    <r>
      <rPr>
        <sz val="11"/>
        <rFont val="Times New Roman"/>
        <family val="1"/>
      </rPr>
      <t xml:space="preserve">: </t>
    </r>
  </si>
  <si>
    <t xml:space="preserve">     Checking the boxes and entering "2" as shown</t>
  </si>
  <si>
    <r>
      <t xml:space="preserve">    </t>
    </r>
    <r>
      <rPr>
        <sz val="11"/>
        <rFont val="Times New Roman"/>
        <family val="1"/>
      </rPr>
      <t xml:space="preserve"> causes the output to include the second smallest and</t>
    </r>
  </si>
  <si>
    <t xml:space="preserve">       second largest values in the data set.</t>
  </si>
  <si>
    <t xml:space="preserve">   The two related Excel functions, RANK() and PERCENTRANK() are shown for the first 3 data points. The</t>
  </si>
  <si>
    <t xml:space="preserve">  The tool sorts the data descending order before it reports ranks and percent ranks. Therefore the output table</t>
  </si>
  <si>
    <t>shows the data in a different order. For example, the first point in the input is seventh in the output table.</t>
  </si>
  <si>
    <r>
      <t xml:space="preserve">     select the </t>
    </r>
    <r>
      <rPr>
        <b/>
        <sz val="11"/>
        <rFont val="Times New Roman"/>
        <family val="1"/>
      </rPr>
      <t xml:space="preserve">Labels in first row </t>
    </r>
    <r>
      <rPr>
        <sz val="11"/>
        <rFont val="Times New Roman"/>
        <family val="1"/>
      </rPr>
      <t>check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box.</t>
    </r>
  </si>
  <si>
    <t>have been remedied long ago, but Microsoft has not seen fit to fix it. To understand the problem, consider</t>
  </si>
  <si>
    <t>Excel's variance function. There are two versions: Sample variance VAR(…) and Population Variance VARP(…).</t>
  </si>
  <si>
    <t>Both of these compute the sum of squared differenced from the sample mean. However, Sample Variance</t>
  </si>
  <si>
    <t>corrects for a statistical bias by dividing that sum by (n-1), where n is the size of the sample. Population Variance</t>
  </si>
  <si>
    <t xml:space="preserve">divides by n, and therefore gives a smaller answer. Population Variance is correct ONLY IF the sample </t>
  </si>
  <si>
    <t xml:space="preserve">is, in fact, the entire population.  Sample Variance is appropriate when the sample is a small fraction of the </t>
  </si>
  <si>
    <t>population, which is the more usual case.</t>
  </si>
  <si>
    <t xml:space="preserve">    To be consistent, Excel should have called their covariance function COVP(…) or the Population Covariance,</t>
  </si>
  <si>
    <t>and should change the definition of COV(…) to Sample Covariance and calculate it using (n-1).</t>
  </si>
  <si>
    <r>
      <t xml:space="preserve">values by the ratio n/(n-1). </t>
    </r>
    <r>
      <rPr>
        <b/>
        <sz val="11"/>
        <color indexed="10"/>
        <rFont val="Times New Roman"/>
        <family val="1"/>
      </rPr>
      <t>The example below, in red, does this correction.</t>
    </r>
  </si>
  <si>
    <r>
      <t xml:space="preserve">variance of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and 1.66667 is the Sample Variance of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>.</t>
    </r>
  </si>
  <si>
    <t>Covariance Excel Function (Population Covariance)</t>
  </si>
  <si>
    <t>Sample Covariance: Excel Function multiplied by n/(n-1)</t>
  </si>
  <si>
    <t>Remember, if you want Unbiased estimates, multiply Excel's Covariance by n/(n-1).</t>
  </si>
  <si>
    <r>
      <t xml:space="preserve">     </t>
    </r>
    <r>
      <rPr>
        <b/>
        <sz val="11"/>
        <color indexed="10"/>
        <rFont val="Times New Roman"/>
        <family val="1"/>
      </rPr>
      <t>Unfortunately,</t>
    </r>
    <r>
      <rPr>
        <sz val="11"/>
        <rFont val="Times New Roman"/>
        <family val="1"/>
      </rPr>
      <t xml:space="preserve"> Excel does not offer an "unbiased" sample estimate of covariance. This is an error that should</t>
    </r>
  </si>
  <si>
    <t xml:space="preserve">    Until they make such a change, you can obtained unbiased estimates of covariance by multiplying Excel's</t>
  </si>
  <si>
    <r>
      <t xml:space="preserve">   Finally, please note that </t>
    </r>
    <r>
      <rPr>
        <i/>
        <sz val="11"/>
        <color indexed="10"/>
        <rFont val="Times New Roman"/>
        <family val="1"/>
      </rPr>
      <t>the diagonal values in the covariance table are variances</t>
    </r>
    <r>
      <rPr>
        <sz val="11"/>
        <rFont val="Times New Roman"/>
        <family val="1"/>
      </rPr>
      <t>. Thus, 1.25 is the Population</t>
    </r>
  </si>
  <si>
    <r>
      <rPr>
        <b/>
        <sz val="11"/>
        <rFont val="Times New Roman"/>
        <family val="1"/>
      </rPr>
      <t>Correlation</t>
    </r>
    <r>
      <rPr>
        <sz val="11"/>
        <rFont val="Times New Roman"/>
        <family val="1"/>
      </rPr>
      <t xml:space="preserve"> is a way to quantify a linear relationship between variables.  The value of correlation</t>
    </r>
  </si>
  <si>
    <r>
      <t xml:space="preserve">   On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tab, the Analysis group, select</t>
    </r>
    <r>
      <rPr>
        <b/>
        <sz val="11"/>
        <rFont val="Times New Roman"/>
        <family val="1"/>
      </rPr>
      <t xml:space="preserve"> Data Analysis, Descriptive Statistics</t>
    </r>
  </si>
  <si>
    <t xml:space="preserve"> = E16 - E29</t>
  </si>
  <si>
    <t xml:space="preserve"> = E16 + E29</t>
  </si>
  <si>
    <t xml:space="preserve">                          is in the interval 2.447 to 5.189.</t>
  </si>
  <si>
    <r>
      <t>Example 1: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=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&lt; &gt; 4.4 (not equal)</t>
    </r>
  </si>
  <si>
    <r>
      <t>Example 2: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&gt; 4.4</t>
    </r>
  </si>
  <si>
    <r>
      <t>Example 3: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&lt; 4.4</t>
    </r>
  </si>
  <si>
    <t>The formulas above give only the p-value for the test. The Data Analysis Tools give the complete analysis.</t>
  </si>
  <si>
    <r>
      <t xml:space="preserve">Tab: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>, group:</t>
    </r>
    <r>
      <rPr>
        <b/>
        <sz val="11"/>
        <rFont val="Times New Roman"/>
        <family val="1"/>
      </rPr>
      <t xml:space="preserve"> Analysis, Data Analysis, t-Test: Two-Sample Assuming Equal Variances</t>
    </r>
  </si>
  <si>
    <r>
      <t xml:space="preserve">       (In this case, the variable hypothesized to have the </t>
    </r>
    <r>
      <rPr>
        <u val="single"/>
        <sz val="11"/>
        <color indexed="10"/>
        <rFont val="Times New Roman"/>
        <family val="1"/>
      </rPr>
      <t>larger</t>
    </r>
    <r>
      <rPr>
        <sz val="11"/>
        <color indexed="10"/>
        <rFont val="Times New Roman"/>
        <family val="1"/>
      </rPr>
      <t xml:space="preserve"> mean MUST BE "Variable 1". For example, </t>
    </r>
  </si>
  <si>
    <r>
      <t xml:space="preserve">       if Ho is that </t>
    </r>
    <r>
      <rPr>
        <b/>
        <i/>
        <sz val="11"/>
        <color indexed="10"/>
        <rFont val="Times New Roman"/>
        <family val="1"/>
      </rPr>
      <t>b</t>
    </r>
    <r>
      <rPr>
        <sz val="11"/>
        <color indexed="10"/>
        <rFont val="Times New Roman"/>
        <family val="1"/>
      </rPr>
      <t xml:space="preserve"> has a larger mean than </t>
    </r>
    <r>
      <rPr>
        <b/>
        <i/>
        <sz val="11"/>
        <color indexed="10"/>
        <rFont val="Times New Roman"/>
        <family val="1"/>
      </rPr>
      <t>a</t>
    </r>
    <r>
      <rPr>
        <sz val="11"/>
        <color indexed="10"/>
        <rFont val="Times New Roman"/>
        <family val="1"/>
      </rPr>
      <t xml:space="preserve">, then Variable 1 Input Range must contain variable </t>
    </r>
    <r>
      <rPr>
        <b/>
        <i/>
        <sz val="11"/>
        <color indexed="10"/>
        <rFont val="Times New Roman"/>
        <family val="1"/>
      </rPr>
      <t>b</t>
    </r>
    <r>
      <rPr>
        <sz val="11"/>
        <color indexed="10"/>
        <rFont val="Times New Roman"/>
        <family val="1"/>
      </rPr>
      <t>.)</t>
    </r>
  </si>
  <si>
    <r>
      <t xml:space="preserve">    Then, type the hypothesized difference in the </t>
    </r>
    <r>
      <rPr>
        <b/>
        <sz val="11"/>
        <rFont val="Times New Roman"/>
        <family val="1"/>
      </rPr>
      <t>Hypothesized Mean Difference</t>
    </r>
    <r>
      <rPr>
        <sz val="11"/>
        <rFont val="Times New Roman"/>
        <family val="1"/>
      </rPr>
      <t xml:space="preserve"> box.</t>
    </r>
  </si>
  <si>
    <t>Standard Residuals</t>
  </si>
  <si>
    <r>
      <t xml:space="preserve">Excel's Normal Probability Plot is </t>
    </r>
    <r>
      <rPr>
        <b/>
        <sz val="11"/>
        <color indexed="10"/>
        <rFont val="Times New Roman"/>
        <family val="1"/>
      </rPr>
      <t>incorrect.</t>
    </r>
  </si>
  <si>
    <r>
      <t>by Excel.</t>
    </r>
    <r>
      <rPr>
        <sz val="11"/>
        <rFont val="Times New Roman"/>
        <family val="1"/>
      </rPr>
      <t xml:space="preserve"> Note that the plot is much "flatter"</t>
    </r>
  </si>
  <si>
    <t>its height to a more suitable value,</t>
  </si>
  <si>
    <t>and converting it to a "Line Chart".</t>
  </si>
  <si>
    <t>than is customary, and it is a "Column Chart".</t>
  </si>
  <si>
    <t>One of the "Residual Plots" as produced</t>
  </si>
  <si>
    <t>The other "Residual Plot" after changing</t>
  </si>
  <si>
    <t>by clicking on the graph and dragging one of the corner "handles". Output is shown below.</t>
  </si>
  <si>
    <t>Residual Plots are shown below.</t>
  </si>
  <si>
    <t>than is customary. "Scatter Plots" are easier</t>
  </si>
  <si>
    <t>to interpret if they are nearly square.</t>
  </si>
  <si>
    <t>NOTE:</t>
  </si>
  <si>
    <t xml:space="preserve">Plots of Standardized Residuals are easily </t>
  </si>
  <si>
    <t>obtained, if you clicked the Standardized</t>
  </si>
  <si>
    <t xml:space="preserve">Residuals checkbox. Make copies of the </t>
  </si>
  <si>
    <t>Residual Plots, and then change the data</t>
  </si>
  <si>
    <t>source so that the dependent variable is</t>
  </si>
  <si>
    <t>the standardized residuals.</t>
  </si>
  <si>
    <t>Note that I added gridlines as well.</t>
  </si>
  <si>
    <t xml:space="preserve">  This plot is an example for variable x2.</t>
  </si>
  <si>
    <t>http://forum.johnson.cornell.edu/faculty/mcclain/Software/PredInt.htm</t>
  </si>
  <si>
    <r>
      <t xml:space="preserve">ExcelStats 2007.xls </t>
    </r>
    <r>
      <rPr>
        <sz val="10"/>
        <color indexed="12"/>
        <rFont val="Times New Roman"/>
        <family val="1"/>
      </rPr>
      <t xml:space="preserve">  Version 1.0   2/15/08</t>
    </r>
  </si>
  <si>
    <r>
      <t xml:space="preserve">       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tab. </t>
    </r>
  </si>
  <si>
    <r>
      <t xml:space="preserve">5.     After you load the Analysis ToolPak, the </t>
    </r>
    <r>
      <rPr>
        <b/>
        <sz val="11"/>
        <rFont val="Times New Roman"/>
        <family val="1"/>
      </rPr>
      <t>Data Analysis</t>
    </r>
    <r>
      <rPr>
        <sz val="11"/>
        <rFont val="Times New Roman"/>
        <family val="1"/>
      </rPr>
      <t xml:space="preserve"> command is available in the </t>
    </r>
    <r>
      <rPr>
        <b/>
        <sz val="11"/>
        <rFont val="Times New Roman"/>
        <family val="1"/>
      </rPr>
      <t>Analysis</t>
    </r>
    <r>
      <rPr>
        <sz val="11"/>
        <rFont val="Times New Roman"/>
        <family val="1"/>
      </rPr>
      <t xml:space="preserve"> group on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</si>
</sst>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  <numFmt numFmtId="165" formatCode="0.0000"/>
    <numFmt numFmtId="166" formatCode="0.0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0.0000000"/>
    <numFmt numFmtId="176" formatCode="0.00000000"/>
    <numFmt numFmtId="177" formatCode="0.000000000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Geneva"/>
      <family val="0"/>
    </font>
    <font>
      <sz val="16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4"/>
      <name val="Times New Roman"/>
      <family val="1"/>
    </font>
    <font>
      <sz val="11"/>
      <name val="Symbol"/>
      <family val="1"/>
    </font>
    <font>
      <u val="single"/>
      <sz val="11"/>
      <color indexed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vertAlign val="subscript"/>
      <sz val="11"/>
      <name val="Times New Roman"/>
      <family val="1"/>
    </font>
    <font>
      <vertAlign val="subscript"/>
      <sz val="11"/>
      <color indexed="12"/>
      <name val="Times New Roman"/>
      <family val="1"/>
    </font>
    <font>
      <sz val="11"/>
      <color indexed="10"/>
      <name val="Symbol"/>
      <family val="1"/>
    </font>
    <font>
      <vertAlign val="subscript"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4"/>
      <name val="Times New Roman"/>
      <family val="1"/>
    </font>
    <font>
      <sz val="11"/>
      <name val="Arial"/>
      <family val="2"/>
    </font>
    <font>
      <i/>
      <sz val="11"/>
      <color indexed="12"/>
      <name val="Times New Roman"/>
      <family val="1"/>
    </font>
    <font>
      <b/>
      <sz val="11"/>
      <color indexed="50"/>
      <name val="Times New Roman"/>
      <family val="1"/>
    </font>
    <font>
      <b/>
      <u val="single"/>
      <sz val="11"/>
      <color indexed="10"/>
      <name val="Times New Roman"/>
      <family val="1"/>
    </font>
    <font>
      <b/>
      <i/>
      <sz val="11"/>
      <color indexed="12"/>
      <name val="Times New Roman"/>
      <family val="1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Narrow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1"/>
      <color indexed="5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1" applyNumberFormat="0" applyAlignment="0" applyProtection="0"/>
    <xf numFmtId="0" fontId="5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7" borderId="0" applyNumberFormat="0" applyBorder="0" applyAlignment="0" applyProtection="0"/>
    <xf numFmtId="0" fontId="6" fillId="0" borderId="0">
      <alignment/>
      <protection/>
    </xf>
    <xf numFmtId="0" fontId="0" fillId="4" borderId="7" applyNumberFormat="0" applyFont="0" applyAlignment="0" applyProtection="0"/>
    <xf numFmtId="0" fontId="63" fillId="1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NumberFormat="1" applyFont="1" applyAlignment="1">
      <alignment/>
    </xf>
    <xf numFmtId="0" fontId="16" fillId="0" borderId="12" xfId="0" applyFont="1" applyFill="1" applyBorder="1" applyAlignment="1">
      <alignment/>
    </xf>
    <xf numFmtId="167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6" fillId="0" borderId="1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16" fillId="0" borderId="12" xfId="0" applyFont="1" applyBorder="1" applyAlignment="1">
      <alignment/>
    </xf>
    <xf numFmtId="0" fontId="24" fillId="0" borderId="0" xfId="0" applyFont="1" applyAlignment="1">
      <alignment/>
    </xf>
    <xf numFmtId="0" fontId="20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24" fillId="7" borderId="24" xfId="0" applyFont="1" applyFill="1" applyBorder="1" applyAlignment="1">
      <alignment/>
    </xf>
    <xf numFmtId="0" fontId="24" fillId="7" borderId="25" xfId="0" applyFont="1" applyFill="1" applyBorder="1" applyAlignment="1">
      <alignment/>
    </xf>
    <xf numFmtId="0" fontId="16" fillId="0" borderId="0" xfId="0" applyFont="1" applyAlignment="1">
      <alignment vertical="center"/>
    </xf>
    <xf numFmtId="0" fontId="17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6" fillId="0" borderId="21" xfId="0" applyFont="1" applyBorder="1" applyAlignment="1">
      <alignment/>
    </xf>
    <xf numFmtId="0" fontId="20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5" fillId="7" borderId="29" xfId="0" applyFont="1" applyFill="1" applyBorder="1" applyAlignment="1">
      <alignment vertical="center"/>
    </xf>
    <xf numFmtId="0" fontId="16" fillId="7" borderId="24" xfId="0" applyFont="1" applyFill="1" applyBorder="1" applyAlignment="1">
      <alignment vertical="center"/>
    </xf>
    <xf numFmtId="0" fontId="24" fillId="7" borderId="29" xfId="0" applyFont="1" applyFill="1" applyBorder="1" applyAlignment="1">
      <alignment vertical="center"/>
    </xf>
    <xf numFmtId="0" fontId="24" fillId="7" borderId="24" xfId="0" applyFont="1" applyFill="1" applyBorder="1" applyAlignment="1">
      <alignment vertical="center"/>
    </xf>
    <xf numFmtId="0" fontId="16" fillId="7" borderId="29" xfId="0" applyFont="1" applyFill="1" applyBorder="1" applyAlignment="1">
      <alignment vertical="center"/>
    </xf>
    <xf numFmtId="0" fontId="16" fillId="7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30" fillId="0" borderId="0" xfId="0" applyFont="1" applyAlignment="1">
      <alignment/>
    </xf>
    <xf numFmtId="0" fontId="16" fillId="0" borderId="30" xfId="0" applyFont="1" applyBorder="1" applyAlignment="1">
      <alignment horizontal="right"/>
    </xf>
    <xf numFmtId="0" fontId="16" fillId="0" borderId="31" xfId="0" applyFont="1" applyBorder="1" applyAlignment="1">
      <alignment/>
    </xf>
    <xf numFmtId="0" fontId="16" fillId="0" borderId="23" xfId="0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4" borderId="12" xfId="0" applyFont="1" applyFill="1" applyBorder="1" applyAlignment="1">
      <alignment/>
    </xf>
    <xf numFmtId="0" fontId="22" fillId="4" borderId="12" xfId="0" applyFont="1" applyFill="1" applyBorder="1" applyAlignment="1">
      <alignment horizontal="right"/>
    </xf>
    <xf numFmtId="0" fontId="16" fillId="4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left"/>
    </xf>
    <xf numFmtId="0" fontId="25" fillId="4" borderId="0" xfId="0" applyFont="1" applyFill="1" applyAlignment="1">
      <alignment horizontal="centerContinuous"/>
    </xf>
    <xf numFmtId="0" fontId="16" fillId="4" borderId="0" xfId="0" applyFont="1" applyFill="1" applyBorder="1" applyAlignment="1">
      <alignment horizontal="centerContinuous"/>
    </xf>
    <xf numFmtId="0" fontId="28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/>
    </xf>
    <xf numFmtId="0" fontId="22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6" fillId="4" borderId="0" xfId="0" applyFont="1" applyFill="1" applyAlignment="1">
      <alignment horizontal="center"/>
    </xf>
    <xf numFmtId="0" fontId="21" fillId="4" borderId="0" xfId="0" applyFont="1" applyFill="1" applyAlignment="1">
      <alignment/>
    </xf>
    <xf numFmtId="0" fontId="16" fillId="4" borderId="0" xfId="0" applyFont="1" applyFill="1" applyAlignment="1">
      <alignment vertical="top"/>
    </xf>
    <xf numFmtId="0" fontId="16" fillId="0" borderId="3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27" xfId="0" applyFont="1" applyBorder="1" applyAlignment="1">
      <alignment/>
    </xf>
    <xf numFmtId="0" fontId="16" fillId="0" borderId="21" xfId="0" applyFont="1" applyBorder="1" applyAlignment="1">
      <alignment horizontal="right"/>
    </xf>
    <xf numFmtId="0" fontId="16" fillId="0" borderId="31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2" fillId="0" borderId="2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30" fillId="0" borderId="12" xfId="0" applyFont="1" applyFill="1" applyBorder="1" applyAlignment="1">
      <alignment horizontal="right"/>
    </xf>
    <xf numFmtId="0" fontId="16" fillId="0" borderId="12" xfId="0" applyFont="1" applyBorder="1" applyAlignment="1">
      <alignment horizontal="left"/>
    </xf>
    <xf numFmtId="0" fontId="18" fillId="4" borderId="12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4" borderId="12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Continuous" wrapText="1"/>
    </xf>
    <xf numFmtId="2" fontId="16" fillId="0" borderId="0" xfId="0" applyNumberFormat="1" applyFont="1" applyBorder="1" applyAlignment="1">
      <alignment/>
    </xf>
    <xf numFmtId="0" fontId="16" fillId="4" borderId="0" xfId="0" applyFont="1" applyFill="1" applyAlignment="1">
      <alignment/>
    </xf>
    <xf numFmtId="0" fontId="16" fillId="4" borderId="0" xfId="0" applyFont="1" applyFill="1" applyBorder="1" applyAlignment="1">
      <alignment/>
    </xf>
    <xf numFmtId="0" fontId="22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16" fillId="4" borderId="12" xfId="0" applyFont="1" applyFill="1" applyBorder="1" applyAlignment="1">
      <alignment/>
    </xf>
    <xf numFmtId="0" fontId="13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/>
    </xf>
    <xf numFmtId="0" fontId="22" fillId="4" borderId="10" xfId="0" applyFont="1" applyFill="1" applyBorder="1" applyAlignment="1">
      <alignment horizontal="right"/>
    </xf>
    <xf numFmtId="0" fontId="16" fillId="4" borderId="1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left"/>
    </xf>
    <xf numFmtId="0" fontId="18" fillId="4" borderId="10" xfId="0" applyFont="1" applyFill="1" applyBorder="1" applyAlignment="1">
      <alignment horizontal="centerContinuous"/>
    </xf>
    <xf numFmtId="0" fontId="16" fillId="4" borderId="10" xfId="0" applyFont="1" applyFill="1" applyBorder="1" applyAlignment="1">
      <alignment horizontal="centerContinuous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2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4" fillId="0" borderId="17" xfId="0" applyFont="1" applyBorder="1" applyAlignment="1">
      <alignment horizontal="left"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27" fillId="0" borderId="33" xfId="0" applyFont="1" applyBorder="1" applyAlignment="1">
      <alignment horizontal="right"/>
    </xf>
    <xf numFmtId="0" fontId="30" fillId="0" borderId="33" xfId="0" applyFont="1" applyBorder="1" applyAlignment="1">
      <alignment horizontal="right"/>
    </xf>
    <xf numFmtId="0" fontId="30" fillId="0" borderId="34" xfId="0" applyFont="1" applyFill="1" applyBorder="1" applyAlignment="1">
      <alignment horizontal="right"/>
    </xf>
    <xf numFmtId="0" fontId="30" fillId="0" borderId="32" xfId="0" applyFont="1" applyBorder="1" applyAlignment="1">
      <alignment horizontal="right"/>
    </xf>
    <xf numFmtId="0" fontId="18" fillId="4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Continuous"/>
    </xf>
    <xf numFmtId="0" fontId="16" fillId="0" borderId="21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31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24" fillId="0" borderId="29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16" fillId="0" borderId="27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29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31" fillId="0" borderId="1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1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4" fillId="0" borderId="35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10" fontId="16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6" fillId="0" borderId="0" xfId="56" applyFont="1">
      <alignment/>
      <protection/>
    </xf>
    <xf numFmtId="0" fontId="15" fillId="0" borderId="0" xfId="56" applyFont="1" applyAlignment="1">
      <alignment horizontal="center" vertical="center"/>
      <protection/>
    </xf>
    <xf numFmtId="0" fontId="16" fillId="0" borderId="0" xfId="56" applyFont="1" applyProtection="1">
      <alignment/>
      <protection locked="0"/>
    </xf>
    <xf numFmtId="0" fontId="16" fillId="0" borderId="12" xfId="0" applyFont="1" applyBorder="1" applyAlignment="1">
      <alignment horizontal="centerContinuous"/>
    </xf>
    <xf numFmtId="0" fontId="15" fillId="0" borderId="0" xfId="56" applyFont="1" applyAlignment="1">
      <alignment horizontal="center"/>
      <protection/>
    </xf>
    <xf numFmtId="0" fontId="16" fillId="0" borderId="0" xfId="56" applyFont="1" applyAlignment="1">
      <alignment/>
      <protection/>
    </xf>
    <xf numFmtId="0" fontId="41" fillId="0" borderId="0" xfId="56" applyFont="1">
      <alignment/>
      <protection/>
    </xf>
    <xf numFmtId="0" fontId="42" fillId="0" borderId="0" xfId="0" applyFont="1" applyAlignment="1">
      <alignment/>
    </xf>
    <xf numFmtId="0" fontId="21" fillId="0" borderId="10" xfId="0" applyFont="1" applyFill="1" applyBorder="1" applyAlignment="1">
      <alignment horizontal="centerContinuous"/>
    </xf>
    <xf numFmtId="0" fontId="24" fillId="0" borderId="30" xfId="0" applyFont="1" applyBorder="1" applyAlignment="1">
      <alignment horizontal="left"/>
    </xf>
    <xf numFmtId="0" fontId="16" fillId="0" borderId="17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23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7" borderId="21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24" fillId="7" borderId="25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6" xfId="0" applyFont="1" applyFill="1" applyBorder="1" applyAlignment="1">
      <alignment horizontal="center"/>
    </xf>
    <xf numFmtId="0" fontId="16" fillId="7" borderId="27" xfId="0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Continuous"/>
    </xf>
    <xf numFmtId="0" fontId="7" fillId="5" borderId="38" xfId="0" applyFont="1" applyFill="1" applyBorder="1" applyAlignment="1">
      <alignment horizontal="centerContinuous"/>
    </xf>
    <xf numFmtId="0" fontId="7" fillId="5" borderId="39" xfId="0" applyFont="1" applyFill="1" applyBorder="1" applyAlignment="1">
      <alignment horizontal="centerContinuous"/>
    </xf>
    <xf numFmtId="0" fontId="9" fillId="5" borderId="13" xfId="0" applyFont="1" applyFill="1" applyBorder="1" applyAlignment="1">
      <alignment horizontal="centerContinuous"/>
    </xf>
    <xf numFmtId="0" fontId="8" fillId="5" borderId="0" xfId="0" applyFont="1" applyFill="1" applyBorder="1" applyAlignment="1">
      <alignment horizontal="centerContinuous"/>
    </xf>
    <xf numFmtId="0" fontId="8" fillId="5" borderId="14" xfId="0" applyFont="1" applyFill="1" applyBorder="1" applyAlignment="1">
      <alignment horizontal="centerContinuous"/>
    </xf>
    <xf numFmtId="0" fontId="17" fillId="5" borderId="13" xfId="0" applyFont="1" applyFill="1" applyBorder="1" applyAlignment="1">
      <alignment horizontal="centerContinuous"/>
    </xf>
    <xf numFmtId="0" fontId="17" fillId="5" borderId="15" xfId="0" applyFont="1" applyFill="1" applyBorder="1" applyAlignment="1">
      <alignment horizontal="centerContinuous"/>
    </xf>
    <xf numFmtId="0" fontId="8" fillId="5" borderId="12" xfId="0" applyFont="1" applyFill="1" applyBorder="1" applyAlignment="1">
      <alignment horizontal="centerContinuous"/>
    </xf>
    <xf numFmtId="0" fontId="8" fillId="5" borderId="16" xfId="0" applyFont="1" applyFill="1" applyBorder="1" applyAlignment="1">
      <alignment horizontal="centerContinuous"/>
    </xf>
    <xf numFmtId="0" fontId="10" fillId="5" borderId="29" xfId="0" applyFont="1" applyFill="1" applyBorder="1" applyAlignment="1">
      <alignment horizontal="centerContinuous" vertical="center"/>
    </xf>
    <xf numFmtId="0" fontId="16" fillId="5" borderId="24" xfId="0" applyFont="1" applyFill="1" applyBorder="1" applyAlignment="1">
      <alignment horizontal="centerContinuous" vertical="center"/>
    </xf>
    <xf numFmtId="0" fontId="16" fillId="5" borderId="25" xfId="0" applyFont="1" applyFill="1" applyBorder="1" applyAlignment="1">
      <alignment horizontal="centerContinuous" vertical="center"/>
    </xf>
    <xf numFmtId="0" fontId="12" fillId="5" borderId="29" xfId="0" applyFont="1" applyFill="1" applyBorder="1" applyAlignment="1">
      <alignment horizontal="centerContinuous" vertical="center"/>
    </xf>
    <xf numFmtId="0" fontId="15" fillId="5" borderId="24" xfId="0" applyFont="1" applyFill="1" applyBorder="1" applyAlignment="1">
      <alignment horizontal="centerContinuous" vertical="center"/>
    </xf>
    <xf numFmtId="0" fontId="15" fillId="5" borderId="25" xfId="0" applyFont="1" applyFill="1" applyBorder="1" applyAlignment="1">
      <alignment horizontal="centerContinuous" vertical="center"/>
    </xf>
    <xf numFmtId="0" fontId="12" fillId="5" borderId="29" xfId="0" applyFont="1" applyFill="1" applyBorder="1" applyAlignment="1">
      <alignment horizontal="centerContinuous" vertical="center" wrapText="1"/>
    </xf>
    <xf numFmtId="0" fontId="16" fillId="5" borderId="24" xfId="0" applyFont="1" applyFill="1" applyBorder="1" applyAlignment="1">
      <alignment horizontal="centerContinuous" vertical="center" wrapText="1"/>
    </xf>
    <xf numFmtId="0" fontId="16" fillId="5" borderId="24" xfId="0" applyFont="1" applyFill="1" applyBorder="1" applyAlignment="1">
      <alignment/>
    </xf>
    <xf numFmtId="0" fontId="16" fillId="5" borderId="25" xfId="0" applyFont="1" applyFill="1" applyBorder="1" applyAlignment="1">
      <alignment/>
    </xf>
    <xf numFmtId="0" fontId="15" fillId="5" borderId="29" xfId="0" applyFont="1" applyFill="1" applyBorder="1" applyAlignment="1">
      <alignment horizontal="centerContinuous" vertical="center" wrapText="1"/>
    </xf>
    <xf numFmtId="0" fontId="16" fillId="5" borderId="24" xfId="0" applyFont="1" applyFill="1" applyBorder="1" applyAlignment="1">
      <alignment horizontal="center"/>
    </xf>
    <xf numFmtId="0" fontId="16" fillId="5" borderId="24" xfId="0" applyFont="1" applyFill="1" applyBorder="1" applyAlignment="1">
      <alignment vertical="center"/>
    </xf>
    <xf numFmtId="0" fontId="10" fillId="5" borderId="24" xfId="0" applyFont="1" applyFill="1" applyBorder="1" applyAlignment="1">
      <alignment horizontal="centerContinuous" vertical="center"/>
    </xf>
    <xf numFmtId="0" fontId="10" fillId="5" borderId="25" xfId="0" applyFont="1" applyFill="1" applyBorder="1" applyAlignment="1">
      <alignment horizontal="centerContinuous" vertical="center"/>
    </xf>
    <xf numFmtId="0" fontId="9" fillId="5" borderId="29" xfId="0" applyFont="1" applyFill="1" applyBorder="1" applyAlignment="1">
      <alignment horizontal="centerContinuous" vertical="center"/>
    </xf>
    <xf numFmtId="0" fontId="15" fillId="5" borderId="24" xfId="0" applyFont="1" applyFill="1" applyBorder="1" applyAlignment="1">
      <alignment horizontal="centerContinuous"/>
    </xf>
    <xf numFmtId="0" fontId="16" fillId="5" borderId="24" xfId="0" applyFont="1" applyFill="1" applyBorder="1" applyAlignment="1">
      <alignment horizontal="centerContinuous"/>
    </xf>
    <xf numFmtId="0" fontId="16" fillId="5" borderId="25" xfId="0" applyFont="1" applyFill="1" applyBorder="1" applyAlignment="1">
      <alignment horizontal="centerContinuous"/>
    </xf>
    <xf numFmtId="0" fontId="12" fillId="5" borderId="24" xfId="0" applyFont="1" applyFill="1" applyBorder="1" applyAlignment="1">
      <alignment horizontal="centerContinuous" vertical="center"/>
    </xf>
    <xf numFmtId="0" fontId="26" fillId="5" borderId="24" xfId="0" applyFont="1" applyFill="1" applyBorder="1" applyAlignment="1">
      <alignment horizontal="centerContinuous" vertical="center"/>
    </xf>
    <xf numFmtId="0" fontId="26" fillId="5" borderId="25" xfId="0" applyFont="1" applyFill="1" applyBorder="1" applyAlignment="1">
      <alignment horizontal="centerContinuous" vertical="center"/>
    </xf>
    <xf numFmtId="0" fontId="16" fillId="18" borderId="27" xfId="0" applyFont="1" applyFill="1" applyBorder="1" applyAlignment="1">
      <alignment horizontal="center"/>
    </xf>
    <xf numFmtId="0" fontId="15" fillId="18" borderId="24" xfId="0" applyFont="1" applyFill="1" applyBorder="1" applyAlignment="1">
      <alignment horizontal="center"/>
    </xf>
    <xf numFmtId="0" fontId="24" fillId="18" borderId="25" xfId="0" applyFont="1" applyFill="1" applyBorder="1" applyAlignment="1">
      <alignment horizontal="center"/>
    </xf>
    <xf numFmtId="0" fontId="16" fillId="18" borderId="23" xfId="0" applyFont="1" applyFill="1" applyBorder="1" applyAlignment="1">
      <alignment horizontal="center"/>
    </xf>
    <xf numFmtId="0" fontId="16" fillId="18" borderId="0" xfId="0" applyFont="1" applyFill="1" applyBorder="1" applyAlignment="1">
      <alignment horizontal="center"/>
    </xf>
    <xf numFmtId="0" fontId="16" fillId="18" borderId="26" xfId="0" applyFont="1" applyFill="1" applyBorder="1" applyAlignment="1">
      <alignment horizontal="center"/>
    </xf>
    <xf numFmtId="0" fontId="16" fillId="18" borderId="21" xfId="0" applyFont="1" applyFill="1" applyBorder="1" applyAlignment="1">
      <alignment horizontal="center"/>
    </xf>
    <xf numFmtId="0" fontId="16" fillId="18" borderId="2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/>
    </xf>
    <xf numFmtId="0" fontId="37" fillId="0" borderId="0" xfId="0" applyFont="1" applyAlignment="1">
      <alignment/>
    </xf>
    <xf numFmtId="0" fontId="16" fillId="0" borderId="0" xfId="0" applyFont="1" applyAlignment="1">
      <alignment horizontal="left" indent="2"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0" fillId="0" borderId="12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4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31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16" fillId="0" borderId="0" xfId="0" applyFont="1" applyAlignment="1">
      <alignment horizontal="left" wrapText="1" indent="2"/>
    </xf>
    <xf numFmtId="0" fontId="39" fillId="0" borderId="0" xfId="0" applyFont="1" applyAlignment="1">
      <alignment horizontal="left" wrapText="1" indent="2"/>
    </xf>
    <xf numFmtId="0" fontId="67" fillId="4" borderId="21" xfId="52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Distribution of Shipment Sizes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2525"/>
          <c:w val="0.894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'Frequencies &amp; Graphs'!$F$24</c:f>
              <c:strCache>
                <c:ptCount val="1"/>
                <c:pt idx="0">
                  <c:v>Freq.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'Frequencies &amp; Graphs'!$E$25:$E$27</c:f>
              <c:strCache/>
            </c:strRef>
          </c:cat>
          <c:val>
            <c:numRef>
              <c:f>'Frequencies &amp; Graphs'!$F$25:$F$27</c:f>
              <c:numCache/>
            </c:numRef>
          </c:val>
        </c:ser>
        <c:axId val="50367694"/>
        <c:axId val="50656063"/>
      </c:bar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6063"/>
        <c:crosses val="autoZero"/>
        <c:auto val="1"/>
        <c:lblOffset val="100"/>
        <c:tickLblSkip val="1"/>
        <c:noMultiLvlLbl val="0"/>
      </c:catAx>
      <c:valAx>
        <c:axId val="5065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7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 Line Fit  Plot</a:t>
            </a:r>
          </a:p>
        </c:rich>
      </c:tx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2235"/>
          <c:w val="0.63125"/>
          <c:h val="0.6185"/>
        </c:manualLayout>
      </c:layout>
      <c:barChart>
        <c:barDir val="col"/>
        <c:grouping val="clustered"/>
        <c:varyColors val="0"/>
        <c:ser>
          <c:idx val="0"/>
          <c:order val="0"/>
          <c:tx>
            <c:v>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Regression!$C$13:$C$17</c:f>
              <c:numCache/>
            </c:numRef>
          </c:cat>
          <c:val>
            <c:numRef>
              <c:f>Regression!$B$13:$B$17</c:f>
              <c:numCache/>
            </c:numRef>
          </c:val>
        </c:ser>
        <c:ser>
          <c:idx val="1"/>
          <c:order val="1"/>
          <c:tx>
            <c:v>Predicted y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Regression!$C$13:$C$17</c:f>
              <c:numCache/>
            </c:numRef>
          </c:cat>
          <c:val>
            <c:numRef>
              <c:f>Regression!$B$67:$B$71</c:f>
              <c:numCache/>
            </c:numRef>
          </c:val>
        </c:ser>
        <c:axId val="29925278"/>
        <c:axId val="892047"/>
      </c:barChart>
      <c:catAx>
        <c:axId val="29925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047"/>
        <c:crosses val="autoZero"/>
        <c:auto val="1"/>
        <c:lblOffset val="100"/>
        <c:tickLblSkip val="1"/>
        <c:noMultiLvlLbl val="0"/>
      </c:catAx>
      <c:valAx>
        <c:axId val="892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5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5"/>
          <c:y val="0.474"/>
          <c:w val="0.23775"/>
          <c:h val="0.2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 Line Fit  Plot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445"/>
          <c:w val="0.58625"/>
          <c:h val="0.7542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Regression!$D$13:$D$17</c:f>
              <c:numCache/>
            </c:numRef>
          </c:cat>
          <c:val>
            <c:numRef>
              <c:f>Regression!$B$13:$B$17</c:f>
              <c:numCache/>
            </c:numRef>
          </c:val>
          <c:smooth val="0"/>
        </c:ser>
        <c:ser>
          <c:idx val="1"/>
          <c:order val="1"/>
          <c:tx>
            <c:v>Predicted y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numRef>
              <c:f>Regression!$D$13:$D$17</c:f>
              <c:numCache/>
            </c:numRef>
          </c:cat>
          <c:val>
            <c:numRef>
              <c:f>Regression!$B$67:$B$71</c:f>
              <c:numCache/>
            </c:numRef>
          </c:val>
          <c:smooth val="0"/>
        </c:ser>
        <c:marker val="1"/>
        <c:axId val="8028424"/>
        <c:axId val="5146953"/>
      </c:lineChart>
      <c:catAx>
        <c:axId val="802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953"/>
        <c:crosses val="autoZero"/>
        <c:auto val="1"/>
        <c:lblOffset val="100"/>
        <c:tickLblSkip val="1"/>
        <c:noMultiLvlLbl val="0"/>
      </c:catAx>
      <c:valAx>
        <c:axId val="5146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28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65"/>
          <c:y val="0.4815"/>
          <c:w val="0.2877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x2 Standardized Residual Plot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26"/>
          <c:w val="0.89"/>
          <c:h val="0.784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Regression!$D$13:$D$17</c:f>
              <c:numCache/>
            </c:numRef>
          </c:xVal>
          <c:yVal>
            <c:numRef>
              <c:f>Regression!$D$67:$D$71</c:f>
              <c:numCache/>
            </c:numRef>
          </c:yVal>
          <c:smooth val="1"/>
        </c:ser>
        <c:axId val="46322578"/>
        <c:axId val="14250019"/>
      </c:scatterChart>
      <c:valAx>
        <c:axId val="4632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50019"/>
        <c:crosses val="autoZero"/>
        <c:crossBetween val="midCat"/>
        <c:dispUnits/>
      </c:valAx>
      <c:valAx>
        <c:axId val="14250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225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86"/>
          <c:w val="0.84175"/>
          <c:h val="0.81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'Frequencies &amp; Graphs'!$E$25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'Frequencies &amp; Graphs'!$F$24</c:f>
              <c:strCache/>
            </c:strRef>
          </c:cat>
          <c:val>
            <c:numRef>
              <c:f>'Frequencies &amp; Graphs'!$F$25</c:f>
              <c:numCache/>
            </c:numRef>
          </c:val>
        </c:ser>
        <c:ser>
          <c:idx val="1"/>
          <c:order val="1"/>
          <c:tx>
            <c:strRef>
              <c:f>'Frequencies &amp; Graphs'!$E$26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'Frequencies &amp; Graphs'!$F$24</c:f>
              <c:strCache/>
            </c:strRef>
          </c:cat>
          <c:val>
            <c:numRef>
              <c:f>'Frequencies &amp; Graphs'!$F$26</c:f>
              <c:numCache/>
            </c:numRef>
          </c:val>
        </c:ser>
        <c:ser>
          <c:idx val="2"/>
          <c:order val="2"/>
          <c:tx>
            <c:strRef>
              <c:f>'Frequencies &amp; Graphs'!$E$27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'Frequencies &amp; Graphs'!$F$24</c:f>
              <c:strCache/>
            </c:strRef>
          </c:cat>
          <c:val>
            <c:numRef>
              <c:f>'Frequencies &amp; Graphs'!$F$27</c:f>
              <c:numCache/>
            </c:numRef>
          </c:val>
        </c:ser>
        <c:overlap val="100"/>
        <c:axId val="53251384"/>
        <c:axId val="9500409"/>
      </c:barChart>
      <c:catAx>
        <c:axId val="53251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0409"/>
        <c:crosses val="autoZero"/>
        <c:auto val="1"/>
        <c:lblOffset val="100"/>
        <c:tickLblSkip val="1"/>
        <c:noMultiLvlLbl val="0"/>
      </c:catAx>
      <c:valAx>
        <c:axId val="95004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1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25"/>
          <c:y val="0.1775"/>
          <c:w val="0.10125"/>
          <c:h val="0.6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25"/>
          <c:y val="0.11675"/>
          <c:w val="0.617"/>
          <c:h val="0.7615"/>
        </c:manualLayout>
      </c:layout>
      <c:pieChart>
        <c:varyColors val="1"/>
        <c:ser>
          <c:idx val="0"/>
          <c:order val="0"/>
          <c:tx>
            <c:strRef>
              <c:f>'Frequencies &amp; Graphs'!$F$24</c:f>
              <c:strCache>
                <c:ptCount val="1"/>
                <c:pt idx="0">
                  <c:v>Freq.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'Frequencies &amp; Graphs'!$E$25:$E$27</c:f>
              <c:strCache/>
            </c:strRef>
          </c:cat>
          <c:val>
            <c:numRef>
              <c:f>'Frequencies &amp; Graphs'!$F$25:$F$27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6225"/>
          <c:w val="0.8922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Histogram!$D$9:$D$13</c:f>
              <c:strCache/>
            </c:strRef>
          </c:cat>
          <c:val>
            <c:numRef>
              <c:f>Histogram!$E$9:$E$13</c:f>
              <c:numCache/>
            </c:numRef>
          </c:val>
        </c:ser>
        <c:axId val="18394818"/>
        <c:axId val="31335635"/>
      </c:barChart>
      <c:catAx>
        <c:axId val="1839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35635"/>
        <c:crosses val="autoZero"/>
        <c:auto val="1"/>
        <c:lblOffset val="100"/>
        <c:tickLblSkip val="1"/>
        <c:noMultiLvlLbl val="0"/>
      </c:catAx>
      <c:valAx>
        <c:axId val="3133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94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Plot of a vs. b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2375"/>
          <c:w val="0.87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'Scatter Plot'!$C$6</c:f>
              <c:strCache>
                <c:ptCount val="1"/>
                <c:pt idx="0">
                  <c:v>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'Scatter Plot'!$A$7:$A$17</c:f>
              <c:numCache/>
            </c:numRef>
          </c:xVal>
          <c:yVal>
            <c:numRef>
              <c:f>'Scatter Plot'!$C$7:$C$17</c:f>
              <c:numCache/>
            </c:numRef>
          </c:yVal>
          <c:smooth val="0"/>
        </c:ser>
        <c:axId val="13585260"/>
        <c:axId val="55158477"/>
      </c:scatterChart>
      <c:valAx>
        <c:axId val="1358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58477"/>
        <c:crosses val="autoZero"/>
        <c:crossBetween val="midCat"/>
        <c:dispUnits/>
      </c:valAx>
      <c:valAx>
        <c:axId val="55158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852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"/>
          <c:w val="0.809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Correlation!$B$15:$B$18</c:f>
              <c:numCache/>
            </c:numRef>
          </c:xVal>
          <c:yVal>
            <c:numRef>
              <c:f>Correlation!$C$15:$C$18</c:f>
              <c:numCache/>
            </c:numRef>
          </c:yVal>
          <c:smooth val="0"/>
        </c:ser>
        <c:axId val="26664246"/>
        <c:axId val="38651623"/>
      </c:scatterChart>
      <c:valAx>
        <c:axId val="266642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51623"/>
        <c:crosses val="autoZero"/>
        <c:crossBetween val="midCat"/>
        <c:dispUnits/>
        <c:majorUnit val="2"/>
      </c:valAx>
      <c:valAx>
        <c:axId val="386516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642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75"/>
          <c:y val="0"/>
          <c:w val="0.810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Correlation!$C$15:$C$18</c:f>
              <c:numCache/>
            </c:numRef>
          </c:xVal>
          <c:yVal>
            <c:numRef>
              <c:f>Correlation!$D$15:$D$18</c:f>
              <c:numCache/>
            </c:numRef>
          </c:yVal>
          <c:smooth val="0"/>
        </c:ser>
        <c:axId val="12320288"/>
        <c:axId val="43773729"/>
      </c:scatterChart>
      <c:valAx>
        <c:axId val="12320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729"/>
        <c:crosses val="autoZero"/>
        <c:crossBetween val="midCat"/>
        <c:dispUnits/>
        <c:majorUnit val="2"/>
      </c:valAx>
      <c:valAx>
        <c:axId val="437737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202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  Residual Plot</a:t>
            </a:r>
          </a:p>
        </c:rich>
      </c:tx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2225"/>
          <c:w val="0.8885"/>
          <c:h val="0.619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Regression!$C$13:$C$17</c:f>
              <c:numCache/>
            </c:numRef>
          </c:xVal>
          <c:yVal>
            <c:numRef>
              <c:f>Regression!$C$67:$C$71</c:f>
              <c:numCache/>
            </c:numRef>
          </c:yVal>
          <c:smooth val="1"/>
        </c:ser>
        <c:axId val="58419242"/>
        <c:axId val="56011131"/>
      </c:scatterChart>
      <c:valAx>
        <c:axId val="5841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1131"/>
        <c:crosses val="autoZero"/>
        <c:crossBetween val="midCat"/>
        <c:dispUnits/>
      </c:valAx>
      <c:valAx>
        <c:axId val="5601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192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  Residual Plot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2925"/>
          <c:w val="0.89"/>
          <c:h val="0.780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Regression!$D$13:$D$17</c:f>
              <c:numCache/>
            </c:numRef>
          </c:xVal>
          <c:yVal>
            <c:numRef>
              <c:f>Regression!$C$67:$C$71</c:f>
              <c:numCache/>
            </c:numRef>
          </c:yVal>
          <c:smooth val="1"/>
        </c:ser>
        <c:axId val="34338132"/>
        <c:axId val="40607733"/>
      </c:scatterChart>
      <c:valAx>
        <c:axId val="343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07733"/>
        <c:crosses val="autoZero"/>
        <c:crossBetween val="midCat"/>
        <c:dispUnits/>
      </c:valAx>
      <c:valAx>
        <c:axId val="40607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381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http://office.microsoft.com/global/images/default.aspx?AssetID=ZA100771021033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3.png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47625</xdr:rowOff>
    </xdr:from>
    <xdr:to>
      <xdr:col>1</xdr:col>
      <xdr:colOff>514350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04800"/>
          <a:ext cx="6762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485775</xdr:colOff>
      <xdr:row>11</xdr:row>
      <xdr:rowOff>171450</xdr:rowOff>
    </xdr:from>
    <xdr:to>
      <xdr:col>5</xdr:col>
      <xdr:colOff>133350</xdr:colOff>
      <xdr:row>13</xdr:row>
      <xdr:rowOff>0</xdr:rowOff>
    </xdr:to>
    <xdr:pic>
      <xdr:nvPicPr>
        <xdr:cNvPr id="2" name="Picture 4" descr="Button image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600325" y="24765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-0.03225</cdr:x>
      <cdr:y>0.338</cdr:y>
    </cdr:from>
    <cdr:to>
      <cdr:x>0.0865</cdr:x>
      <cdr:y>0.52775</cdr:y>
    </cdr:to>
    <cdr:sp>
      <cdr:nvSpPr>
        <cdr:cNvPr id="1" name="Text 1"/>
        <cdr:cNvSpPr txBox="1">
          <a:spLocks noChangeArrowheads="1"/>
        </cdr:cNvSpPr>
      </cdr:nvSpPr>
      <cdr:spPr>
        <a:xfrm>
          <a:off x="-38099" y="381000"/>
          <a:ext cx="142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0.91725</cdr:x>
      <cdr:y>0.6905</cdr:y>
    </cdr:from>
    <cdr:to>
      <cdr:x>1</cdr:x>
      <cdr:y>0.879</cdr:y>
    </cdr:to>
    <cdr:sp>
      <cdr:nvSpPr>
        <cdr:cNvPr id="2" name="Text 2"/>
        <cdr:cNvSpPr txBox="1">
          <a:spLocks noChangeArrowheads="1"/>
        </cdr:cNvSpPr>
      </cdr:nvSpPr>
      <cdr:spPr>
        <a:xfrm>
          <a:off x="1104900" y="781050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29</xdr:row>
      <xdr:rowOff>152400</xdr:rowOff>
    </xdr:from>
    <xdr:to>
      <xdr:col>8</xdr:col>
      <xdr:colOff>790575</xdr:colOff>
      <xdr:row>40</xdr:row>
      <xdr:rowOff>161925</xdr:rowOff>
    </xdr:to>
    <xdr:pic>
      <xdr:nvPicPr>
        <xdr:cNvPr id="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876925"/>
          <a:ext cx="2886075" cy="2105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581025</xdr:colOff>
      <xdr:row>24</xdr:row>
      <xdr:rowOff>47625</xdr:rowOff>
    </xdr:to>
    <xdr:graphicFrame>
      <xdr:nvGraphicFramePr>
        <xdr:cNvPr id="2" name="Chart 39"/>
        <xdr:cNvGraphicFramePr/>
      </xdr:nvGraphicFramePr>
      <xdr:xfrm>
        <a:off x="0" y="3619500"/>
        <a:ext cx="1200150" cy="113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18</xdr:row>
      <xdr:rowOff>47625</xdr:rowOff>
    </xdr:from>
    <xdr:to>
      <xdr:col>4</xdr:col>
      <xdr:colOff>19050</xdr:colOff>
      <xdr:row>24</xdr:row>
      <xdr:rowOff>47625</xdr:rowOff>
    </xdr:to>
    <xdr:graphicFrame>
      <xdr:nvGraphicFramePr>
        <xdr:cNvPr id="3" name="Chart 40"/>
        <xdr:cNvGraphicFramePr/>
      </xdr:nvGraphicFramePr>
      <xdr:xfrm>
        <a:off x="1285875" y="3609975"/>
        <a:ext cx="1209675" cy="1133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504825</xdr:colOff>
      <xdr:row>28</xdr:row>
      <xdr:rowOff>161925</xdr:rowOff>
    </xdr:from>
    <xdr:to>
      <xdr:col>7</xdr:col>
      <xdr:colOff>552450</xdr:colOff>
      <xdr:row>30</xdr:row>
      <xdr:rowOff>76200</xdr:rowOff>
    </xdr:to>
    <xdr:sp>
      <xdr:nvSpPr>
        <xdr:cNvPr id="4" name="Line 64"/>
        <xdr:cNvSpPr>
          <a:spLocks/>
        </xdr:cNvSpPr>
      </xdr:nvSpPr>
      <xdr:spPr>
        <a:xfrm>
          <a:off x="5086350" y="5724525"/>
          <a:ext cx="47625" cy="2952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30</xdr:row>
      <xdr:rowOff>114300</xdr:rowOff>
    </xdr:from>
    <xdr:to>
      <xdr:col>7</xdr:col>
      <xdr:colOff>171450</xdr:colOff>
      <xdr:row>32</xdr:row>
      <xdr:rowOff>0</xdr:rowOff>
    </xdr:to>
    <xdr:sp>
      <xdr:nvSpPr>
        <xdr:cNvPr id="5" name="Line 65"/>
        <xdr:cNvSpPr>
          <a:spLocks/>
        </xdr:cNvSpPr>
      </xdr:nvSpPr>
      <xdr:spPr>
        <a:xfrm>
          <a:off x="3067050" y="6057900"/>
          <a:ext cx="1685925" cy="2667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33</xdr:row>
      <xdr:rowOff>114300</xdr:rowOff>
    </xdr:from>
    <xdr:to>
      <xdr:col>5</xdr:col>
      <xdr:colOff>142875</xdr:colOff>
      <xdr:row>34</xdr:row>
      <xdr:rowOff>76200</xdr:rowOff>
    </xdr:to>
    <xdr:sp>
      <xdr:nvSpPr>
        <xdr:cNvPr id="6" name="Line 66"/>
        <xdr:cNvSpPr>
          <a:spLocks/>
        </xdr:cNvSpPr>
      </xdr:nvSpPr>
      <xdr:spPr>
        <a:xfrm>
          <a:off x="1828800" y="6629400"/>
          <a:ext cx="1485900" cy="1524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36</xdr:row>
      <xdr:rowOff>114300</xdr:rowOff>
    </xdr:from>
    <xdr:to>
      <xdr:col>5</xdr:col>
      <xdr:colOff>142875</xdr:colOff>
      <xdr:row>37</xdr:row>
      <xdr:rowOff>0</xdr:rowOff>
    </xdr:to>
    <xdr:sp>
      <xdr:nvSpPr>
        <xdr:cNvPr id="7" name="Line 67"/>
        <xdr:cNvSpPr>
          <a:spLocks/>
        </xdr:cNvSpPr>
      </xdr:nvSpPr>
      <xdr:spPr>
        <a:xfrm>
          <a:off x="2247900" y="7200900"/>
          <a:ext cx="1066800" cy="762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8</xdr:col>
      <xdr:colOff>28575</xdr:colOff>
      <xdr:row>13</xdr:row>
      <xdr:rowOff>190500</xdr:rowOff>
    </xdr:to>
    <xdr:sp>
      <xdr:nvSpPr>
        <xdr:cNvPr id="1" name="Text 14"/>
        <xdr:cNvSpPr txBox="1">
          <a:spLocks noChangeArrowheads="1"/>
        </xdr:cNvSpPr>
      </xdr:nvSpPr>
      <xdr:spPr>
        <a:xfrm>
          <a:off x="0" y="304800"/>
          <a:ext cx="56959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To select a random sample of size n,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Put random numbers into the column next to the data set (instructions given below).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Select the </a:t>
          </a:r>
          <a:r>
            <a:rPr lang="en-US" cap="none" sz="1100" b="1" i="1" u="none" baseline="0">
              <a:solidFill>
                <a:srgbClr val="339933"/>
              </a:solidFill>
              <a:latin typeface="Times New Roman"/>
              <a:ea typeface="Times New Roman"/>
              <a:cs typeface="Times New Roman"/>
            </a:rPr>
            <a:t>first random number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 then go to the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tab and press this button: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(See alternative instructions on worksheet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Sorting.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Your sample is the first n rows.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Here is how to put random numbers into cells B17:B29: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Data,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Analysis group,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Data Analysis, Random Number Generation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Number of Variables: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(leave blank)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Number of Random Numbers: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(leave blank)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Distribution: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Uniform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Parameters Between: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and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Output Range: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B17:B29
</a:t>
          </a:r>
        </a:p>
      </xdr:txBody>
    </xdr:sp>
    <xdr:clientData/>
  </xdr:twoCellAnchor>
  <xdr:twoCellAnchor>
    <xdr:from>
      <xdr:col>5</xdr:col>
      <xdr:colOff>95250</xdr:colOff>
      <xdr:row>17</xdr:row>
      <xdr:rowOff>95250</xdr:rowOff>
    </xdr:from>
    <xdr:to>
      <xdr:col>7</xdr:col>
      <xdr:colOff>285750</xdr:colOff>
      <xdr:row>22</xdr:row>
      <xdr:rowOff>76200</xdr:rowOff>
    </xdr:to>
    <xdr:sp>
      <xdr:nvSpPr>
        <xdr:cNvPr id="2" name="Text 23"/>
        <xdr:cNvSpPr txBox="1">
          <a:spLocks noChangeArrowheads="1"/>
        </xdr:cNvSpPr>
      </xdr:nvSpPr>
      <xdr:spPr>
        <a:xfrm>
          <a:off x="4171950" y="3724275"/>
          <a:ext cx="1428750" cy="933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32004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For a Sample of 8, choose the first 8 after sorting on the Random Numbers.</a:t>
          </a:r>
        </a:p>
      </xdr:txBody>
    </xdr:sp>
    <xdr:clientData/>
  </xdr:twoCellAnchor>
  <xdr:twoCellAnchor>
    <xdr:from>
      <xdr:col>2</xdr:col>
      <xdr:colOff>457200</xdr:colOff>
      <xdr:row>16</xdr:row>
      <xdr:rowOff>9525</xdr:rowOff>
    </xdr:from>
    <xdr:to>
      <xdr:col>3</xdr:col>
      <xdr:colOff>1057275</xdr:colOff>
      <xdr:row>24</xdr:row>
      <xdr:rowOff>19050</xdr:rowOff>
    </xdr:to>
    <xdr:sp>
      <xdr:nvSpPr>
        <xdr:cNvPr id="3" name="Rectangle 24"/>
        <xdr:cNvSpPr>
          <a:spLocks/>
        </xdr:cNvSpPr>
      </xdr:nvSpPr>
      <xdr:spPr>
        <a:xfrm>
          <a:off x="2124075" y="3448050"/>
          <a:ext cx="1171575" cy="1533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19</xdr:row>
      <xdr:rowOff>0</xdr:rowOff>
    </xdr:from>
    <xdr:to>
      <xdr:col>5</xdr:col>
      <xdr:colOff>85725</xdr:colOff>
      <xdr:row>19</xdr:row>
      <xdr:rowOff>0</xdr:rowOff>
    </xdr:to>
    <xdr:sp>
      <xdr:nvSpPr>
        <xdr:cNvPr id="4" name="Line 25"/>
        <xdr:cNvSpPr>
          <a:spLocks/>
        </xdr:cNvSpPr>
      </xdr:nvSpPr>
      <xdr:spPr>
        <a:xfrm flipH="1" flipV="1">
          <a:off x="3305175" y="40100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2</xdr:row>
      <xdr:rowOff>142875</xdr:rowOff>
    </xdr:from>
    <xdr:to>
      <xdr:col>6</xdr:col>
      <xdr:colOff>295275</xdr:colOff>
      <xdr:row>4</xdr:row>
      <xdr:rowOff>38100</xdr:rowOff>
    </xdr:to>
    <xdr:pic>
      <xdr:nvPicPr>
        <xdr:cNvPr id="5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638175"/>
          <a:ext cx="2476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33</xdr:row>
      <xdr:rowOff>66675</xdr:rowOff>
    </xdr:from>
    <xdr:to>
      <xdr:col>3</xdr:col>
      <xdr:colOff>57150</xdr:colOff>
      <xdr:row>36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6867525"/>
          <a:ext cx="22098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you choose to do a one-tail test, you must do one or the other of these, NEVER BOTH.</a:t>
          </a:r>
        </a:p>
      </xdr:txBody>
    </xdr:sp>
    <xdr:clientData/>
  </xdr:twoCellAnchor>
  <xdr:twoCellAnchor>
    <xdr:from>
      <xdr:col>3</xdr:col>
      <xdr:colOff>38100</xdr:colOff>
      <xdr:row>29</xdr:row>
      <xdr:rowOff>133350</xdr:rowOff>
    </xdr:from>
    <xdr:to>
      <xdr:col>4</xdr:col>
      <xdr:colOff>9525</xdr:colOff>
      <xdr:row>33</xdr:row>
      <xdr:rowOff>85725</xdr:rowOff>
    </xdr:to>
    <xdr:sp>
      <xdr:nvSpPr>
        <xdr:cNvPr id="2" name="Straight Arrow Connector 3"/>
        <xdr:cNvSpPr>
          <a:spLocks/>
        </xdr:cNvSpPr>
      </xdr:nvSpPr>
      <xdr:spPr>
        <a:xfrm rot="5400000" flipH="1" flipV="1">
          <a:off x="2552700" y="6143625"/>
          <a:ext cx="619125" cy="7429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104775</xdr:rowOff>
    </xdr:from>
    <xdr:to>
      <xdr:col>4</xdr:col>
      <xdr:colOff>19050</xdr:colOff>
      <xdr:row>33</xdr:row>
      <xdr:rowOff>190500</xdr:rowOff>
    </xdr:to>
    <xdr:sp>
      <xdr:nvSpPr>
        <xdr:cNvPr id="3" name="Straight Arrow Connector 6"/>
        <xdr:cNvSpPr>
          <a:spLocks/>
        </xdr:cNvSpPr>
      </xdr:nvSpPr>
      <xdr:spPr>
        <a:xfrm>
          <a:off x="2581275" y="6905625"/>
          <a:ext cx="600075" cy="857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</xdr:colOff>
      <xdr:row>45</xdr:row>
      <xdr:rowOff>47625</xdr:rowOff>
    </xdr:from>
    <xdr:ext cx="2343150" cy="438150"/>
    <xdr:sp>
      <xdr:nvSpPr>
        <xdr:cNvPr id="4" name="TextBox 9"/>
        <xdr:cNvSpPr txBox="1">
          <a:spLocks noChangeArrowheads="1"/>
        </xdr:cNvSpPr>
      </xdr:nvSpPr>
      <xdr:spPr>
        <a:xfrm>
          <a:off x="3352800" y="9467850"/>
          <a:ext cx="2343150" cy="438150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Test Statistic and P-value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ALWAYS GIVE THE SAME RESULT.</a:t>
          </a:r>
        </a:p>
      </xdr:txBody>
    </xdr:sp>
    <xdr:clientData/>
  </xdr:oneCellAnchor>
  <xdr:oneCellAnchor>
    <xdr:from>
      <xdr:col>0</xdr:col>
      <xdr:colOff>219075</xdr:colOff>
      <xdr:row>77</xdr:row>
      <xdr:rowOff>133350</xdr:rowOff>
    </xdr:from>
    <xdr:ext cx="2343150" cy="457200"/>
    <xdr:sp>
      <xdr:nvSpPr>
        <xdr:cNvPr id="5" name="TextBox 10"/>
        <xdr:cNvSpPr txBox="1">
          <a:spLocks noChangeArrowheads="1"/>
        </xdr:cNvSpPr>
      </xdr:nvSpPr>
      <xdr:spPr>
        <a:xfrm>
          <a:off x="219075" y="15887700"/>
          <a:ext cx="2343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Test Statistic and P-value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ALWAYS GIVE THE SAME RESULT.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15</xdr:row>
      <xdr:rowOff>114300</xdr:rowOff>
    </xdr:from>
    <xdr:to>
      <xdr:col>7</xdr:col>
      <xdr:colOff>428625</xdr:colOff>
      <xdr:row>17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43375" y="3352800"/>
          <a:ext cx="13430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Select a cell to see the TTEST formula.</a:t>
          </a:r>
        </a:p>
      </xdr:txBody>
    </xdr:sp>
    <xdr:clientData/>
  </xdr:twoCellAnchor>
  <xdr:twoCellAnchor>
    <xdr:from>
      <xdr:col>0</xdr:col>
      <xdr:colOff>190500</xdr:colOff>
      <xdr:row>50</xdr:row>
      <xdr:rowOff>161925</xdr:rowOff>
    </xdr:from>
    <xdr:to>
      <xdr:col>3</xdr:col>
      <xdr:colOff>0</xdr:colOff>
      <xdr:row>52</xdr:row>
      <xdr:rowOff>161925</xdr:rowOff>
    </xdr:to>
    <xdr:grpSp>
      <xdr:nvGrpSpPr>
        <xdr:cNvPr id="2" name="Group 25"/>
        <xdr:cNvGrpSpPr>
          <a:grpSpLocks/>
        </xdr:cNvGrpSpPr>
      </xdr:nvGrpSpPr>
      <xdr:grpSpPr>
        <a:xfrm>
          <a:off x="190500" y="10306050"/>
          <a:ext cx="1104900" cy="381000"/>
          <a:chOff x="20" y="1085"/>
          <a:chExt cx="116" cy="40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20" y="1085"/>
            <a:ext cx="9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t-ratio or
</a:t>
            </a: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Test Statistic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16" y="1107"/>
            <a:ext cx="20" cy="1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1038225</xdr:colOff>
      <xdr:row>23</xdr:row>
      <xdr:rowOff>171450</xdr:rowOff>
    </xdr:from>
    <xdr:to>
      <xdr:col>3</xdr:col>
      <xdr:colOff>1400175</xdr:colOff>
      <xdr:row>24</xdr:row>
      <xdr:rowOff>133350</xdr:rowOff>
    </xdr:to>
    <xdr:sp>
      <xdr:nvSpPr>
        <xdr:cNvPr id="5" name="Line 18"/>
        <xdr:cNvSpPr>
          <a:spLocks/>
        </xdr:cNvSpPr>
      </xdr:nvSpPr>
      <xdr:spPr>
        <a:xfrm flipV="1">
          <a:off x="2333625" y="4933950"/>
          <a:ext cx="36195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1924050</xdr:colOff>
      <xdr:row>23</xdr:row>
      <xdr:rowOff>171450</xdr:rowOff>
    </xdr:from>
    <xdr:to>
      <xdr:col>4</xdr:col>
      <xdr:colOff>333375</xdr:colOff>
      <xdr:row>24</xdr:row>
      <xdr:rowOff>133350</xdr:rowOff>
    </xdr:to>
    <xdr:sp>
      <xdr:nvSpPr>
        <xdr:cNvPr id="6" name="Line 20"/>
        <xdr:cNvSpPr>
          <a:spLocks/>
        </xdr:cNvSpPr>
      </xdr:nvSpPr>
      <xdr:spPr>
        <a:xfrm flipV="1">
          <a:off x="3219450" y="4933950"/>
          <a:ext cx="36195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23</xdr:row>
      <xdr:rowOff>171450</xdr:rowOff>
    </xdr:from>
    <xdr:to>
      <xdr:col>5</xdr:col>
      <xdr:colOff>361950</xdr:colOff>
      <xdr:row>25</xdr:row>
      <xdr:rowOff>76200</xdr:rowOff>
    </xdr:to>
    <xdr:grpSp>
      <xdr:nvGrpSpPr>
        <xdr:cNvPr id="7" name="Group 23"/>
        <xdr:cNvGrpSpPr>
          <a:grpSpLocks/>
        </xdr:cNvGrpSpPr>
      </xdr:nvGrpSpPr>
      <xdr:grpSpPr>
        <a:xfrm>
          <a:off x="3600450" y="4933950"/>
          <a:ext cx="590550" cy="285750"/>
          <a:chOff x="3741420" y="4762500"/>
          <a:chExt cx="609600" cy="260350"/>
        </a:xfrm>
        <a:solidFill>
          <a:srgbClr val="FFFFFF"/>
        </a:solidFill>
      </xdr:grpSpPr>
      <xdr:sp>
        <xdr:nvSpPr>
          <xdr:cNvPr id="8" name="Line 22"/>
          <xdr:cNvSpPr>
            <a:spLocks/>
          </xdr:cNvSpPr>
        </xdr:nvSpPr>
        <xdr:spPr>
          <a:xfrm flipV="1">
            <a:off x="4244340" y="4762500"/>
            <a:ext cx="106680" cy="15237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21"/>
          <xdr:cNvSpPr txBox="1">
            <a:spLocks noChangeArrowheads="1"/>
          </xdr:cNvSpPr>
        </xdr:nvSpPr>
        <xdr:spPr>
          <a:xfrm>
            <a:off x="3741420" y="4831428"/>
            <a:ext cx="518160" cy="1914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</a:rPr>
              <a:t>2-tails</a:t>
            </a:r>
          </a:p>
        </xdr:txBody>
      </xdr:sp>
    </xdr:grpSp>
    <xdr:clientData/>
  </xdr:twoCellAnchor>
  <xdr:twoCellAnchor>
    <xdr:from>
      <xdr:col>6</xdr:col>
      <xdr:colOff>19050</xdr:colOff>
      <xdr:row>23</xdr:row>
      <xdr:rowOff>180975</xdr:rowOff>
    </xdr:from>
    <xdr:to>
      <xdr:col>6</xdr:col>
      <xdr:colOff>142875</xdr:colOff>
      <xdr:row>24</xdr:row>
      <xdr:rowOff>161925</xdr:rowOff>
    </xdr:to>
    <xdr:sp>
      <xdr:nvSpPr>
        <xdr:cNvPr id="10" name="Line 23"/>
        <xdr:cNvSpPr>
          <a:spLocks/>
        </xdr:cNvSpPr>
      </xdr:nvSpPr>
      <xdr:spPr>
        <a:xfrm flipH="1" flipV="1">
          <a:off x="4429125" y="4943475"/>
          <a:ext cx="12382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24</xdr:row>
      <xdr:rowOff>57150</xdr:rowOff>
    </xdr:from>
    <xdr:to>
      <xdr:col>8</xdr:col>
      <xdr:colOff>371475</xdr:colOff>
      <xdr:row>25</xdr:row>
      <xdr:rowOff>76200</xdr:rowOff>
    </xdr:to>
    <xdr:sp>
      <xdr:nvSpPr>
        <xdr:cNvPr id="11" name="Text Box 24"/>
        <xdr:cNvSpPr txBox="1">
          <a:spLocks noChangeArrowheads="1"/>
        </xdr:cNvSpPr>
      </xdr:nvSpPr>
      <xdr:spPr>
        <a:xfrm>
          <a:off x="4543425" y="5010150"/>
          <a:ext cx="1504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Paired Two-Sample test</a:t>
          </a:r>
        </a:p>
      </xdr:txBody>
    </xdr:sp>
    <xdr:clientData/>
  </xdr:twoCellAnchor>
  <xdr:twoCellAnchor>
    <xdr:from>
      <xdr:col>3</xdr:col>
      <xdr:colOff>571500</xdr:colOff>
      <xdr:row>24</xdr:row>
      <xdr:rowOff>57150</xdr:rowOff>
    </xdr:from>
    <xdr:to>
      <xdr:col>3</xdr:col>
      <xdr:colOff>1143000</xdr:colOff>
      <xdr:row>25</xdr:row>
      <xdr:rowOff>76200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1866900" y="5010150"/>
          <a:ext cx="571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Array 1</a:t>
          </a:r>
        </a:p>
      </xdr:txBody>
    </xdr:sp>
    <xdr:clientData/>
  </xdr:twoCellAnchor>
  <xdr:twoCellAnchor>
    <xdr:from>
      <xdr:col>3</xdr:col>
      <xdr:colOff>1495425</xdr:colOff>
      <xdr:row>24</xdr:row>
      <xdr:rowOff>57150</xdr:rowOff>
    </xdr:from>
    <xdr:to>
      <xdr:col>4</xdr:col>
      <xdr:colOff>114300</xdr:colOff>
      <xdr:row>25</xdr:row>
      <xdr:rowOff>76200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2790825" y="5010150"/>
          <a:ext cx="571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Array 2</a:t>
          </a:r>
        </a:p>
      </xdr:txBody>
    </xdr:sp>
    <xdr:clientData/>
  </xdr:twoCellAnchor>
  <xdr:twoCellAnchor>
    <xdr:from>
      <xdr:col>0</xdr:col>
      <xdr:colOff>190500</xdr:colOff>
      <xdr:row>64</xdr:row>
      <xdr:rowOff>142875</xdr:rowOff>
    </xdr:from>
    <xdr:to>
      <xdr:col>3</xdr:col>
      <xdr:colOff>0</xdr:colOff>
      <xdr:row>66</xdr:row>
      <xdr:rowOff>142875</xdr:rowOff>
    </xdr:to>
    <xdr:grpSp>
      <xdr:nvGrpSpPr>
        <xdr:cNvPr id="14" name="Group 26"/>
        <xdr:cNvGrpSpPr>
          <a:grpSpLocks/>
        </xdr:cNvGrpSpPr>
      </xdr:nvGrpSpPr>
      <xdr:grpSpPr>
        <a:xfrm>
          <a:off x="190500" y="13039725"/>
          <a:ext cx="1104900" cy="381000"/>
          <a:chOff x="20" y="1085"/>
          <a:chExt cx="116" cy="40"/>
        </a:xfrm>
        <a:solidFill>
          <a:srgbClr val="FFFFFF"/>
        </a:solidFill>
      </xdr:grpSpPr>
      <xdr:sp>
        <xdr:nvSpPr>
          <xdr:cNvPr id="15" name="Text Box 27"/>
          <xdr:cNvSpPr txBox="1">
            <a:spLocks noChangeArrowheads="1"/>
          </xdr:cNvSpPr>
        </xdr:nvSpPr>
        <xdr:spPr>
          <a:xfrm>
            <a:off x="20" y="1085"/>
            <a:ext cx="9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t-ratio or
</a:t>
            </a: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Test Statistic</a:t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>
            <a:off x="116" y="1107"/>
            <a:ext cx="20" cy="1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190500</xdr:colOff>
      <xdr:row>78</xdr:row>
      <xdr:rowOff>152400</xdr:rowOff>
    </xdr:from>
    <xdr:to>
      <xdr:col>3</xdr:col>
      <xdr:colOff>0</xdr:colOff>
      <xdr:row>80</xdr:row>
      <xdr:rowOff>152400</xdr:rowOff>
    </xdr:to>
    <xdr:grpSp>
      <xdr:nvGrpSpPr>
        <xdr:cNvPr id="17" name="Group 29"/>
        <xdr:cNvGrpSpPr>
          <a:grpSpLocks/>
        </xdr:cNvGrpSpPr>
      </xdr:nvGrpSpPr>
      <xdr:grpSpPr>
        <a:xfrm>
          <a:off x="190500" y="15801975"/>
          <a:ext cx="1104900" cy="381000"/>
          <a:chOff x="20" y="1085"/>
          <a:chExt cx="116" cy="40"/>
        </a:xfrm>
        <a:solidFill>
          <a:srgbClr val="FFFFFF"/>
        </a:solidFill>
      </xdr:grpSpPr>
      <xdr:sp>
        <xdr:nvSpPr>
          <xdr:cNvPr id="18" name="Text Box 30"/>
          <xdr:cNvSpPr txBox="1">
            <a:spLocks noChangeArrowheads="1"/>
          </xdr:cNvSpPr>
        </xdr:nvSpPr>
        <xdr:spPr>
          <a:xfrm>
            <a:off x="20" y="1085"/>
            <a:ext cx="9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t-ratio or
</a:t>
            </a: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Test Statistic</a:t>
            </a:r>
          </a:p>
        </xdr:txBody>
      </xdr:sp>
      <xdr:sp>
        <xdr:nvSpPr>
          <xdr:cNvPr id="19" name="Line 31"/>
          <xdr:cNvSpPr>
            <a:spLocks/>
          </xdr:cNvSpPr>
        </xdr:nvSpPr>
        <xdr:spPr>
          <a:xfrm>
            <a:off x="116" y="1107"/>
            <a:ext cx="20" cy="1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190500</xdr:colOff>
      <xdr:row>91</xdr:row>
      <xdr:rowOff>152400</xdr:rowOff>
    </xdr:from>
    <xdr:to>
      <xdr:col>3</xdr:col>
      <xdr:colOff>0</xdr:colOff>
      <xdr:row>93</xdr:row>
      <xdr:rowOff>152400</xdr:rowOff>
    </xdr:to>
    <xdr:grpSp>
      <xdr:nvGrpSpPr>
        <xdr:cNvPr id="20" name="Group 32"/>
        <xdr:cNvGrpSpPr>
          <a:grpSpLocks/>
        </xdr:cNvGrpSpPr>
      </xdr:nvGrpSpPr>
      <xdr:grpSpPr>
        <a:xfrm>
          <a:off x="190500" y="18364200"/>
          <a:ext cx="1104900" cy="381000"/>
          <a:chOff x="20" y="1085"/>
          <a:chExt cx="116" cy="40"/>
        </a:xfrm>
        <a:solidFill>
          <a:srgbClr val="FFFFFF"/>
        </a:solidFill>
      </xdr:grpSpPr>
      <xdr:sp>
        <xdr:nvSpPr>
          <xdr:cNvPr id="21" name="Text Box 33"/>
          <xdr:cNvSpPr txBox="1">
            <a:spLocks noChangeArrowheads="1"/>
          </xdr:cNvSpPr>
        </xdr:nvSpPr>
        <xdr:spPr>
          <a:xfrm>
            <a:off x="20" y="1085"/>
            <a:ext cx="9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t-ratio or
</a:t>
            </a: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Test Statistic</a:t>
            </a:r>
          </a:p>
        </xdr:txBody>
      </xdr:sp>
      <xdr:sp>
        <xdr:nvSpPr>
          <xdr:cNvPr id="22" name="Line 34"/>
          <xdr:cNvSpPr>
            <a:spLocks/>
          </xdr:cNvSpPr>
        </xdr:nvSpPr>
        <xdr:spPr>
          <a:xfrm>
            <a:off x="116" y="1107"/>
            <a:ext cx="20" cy="1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209550</xdr:colOff>
      <xdr:row>73</xdr:row>
      <xdr:rowOff>57150</xdr:rowOff>
    </xdr:from>
    <xdr:ext cx="1666875" cy="1228725"/>
    <xdr:sp>
      <xdr:nvSpPr>
        <xdr:cNvPr id="23" name="TextBox 24"/>
        <xdr:cNvSpPr txBox="1">
          <a:spLocks noChangeArrowheads="1"/>
        </xdr:cNvSpPr>
      </xdr:nvSpPr>
      <xdr:spPr>
        <a:xfrm>
          <a:off x="4619625" y="14754225"/>
          <a:ext cx="16668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Variable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has a lower Mean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than variable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so I had to input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the first variable. If I had not done this, the output would be incorrect.</a:t>
          </a:r>
        </a:p>
      </xdr:txBody>
    </xdr:sp>
    <xdr:clientData/>
  </xdr:oneCellAnchor>
  <xdr:twoCellAnchor>
    <xdr:from>
      <xdr:col>4</xdr:col>
      <xdr:colOff>323850</xdr:colOff>
      <xdr:row>73</xdr:row>
      <xdr:rowOff>123825</xdr:rowOff>
    </xdr:from>
    <xdr:to>
      <xdr:col>7</xdr:col>
      <xdr:colOff>323850</xdr:colOff>
      <xdr:row>75</xdr:row>
      <xdr:rowOff>152400</xdr:rowOff>
    </xdr:to>
    <xdr:sp>
      <xdr:nvSpPr>
        <xdr:cNvPr id="24" name="Straight Arrow Connector 25"/>
        <xdr:cNvSpPr>
          <a:spLocks/>
        </xdr:cNvSpPr>
      </xdr:nvSpPr>
      <xdr:spPr>
        <a:xfrm rot="10800000">
          <a:off x="3571875" y="14820900"/>
          <a:ext cx="1809750" cy="4095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23</xdr:row>
      <xdr:rowOff>133350</xdr:rowOff>
    </xdr:from>
    <xdr:to>
      <xdr:col>8</xdr:col>
      <xdr:colOff>847725</xdr:colOff>
      <xdr:row>41</xdr:row>
      <xdr:rowOff>19050</xdr:rowOff>
    </xdr:to>
    <xdr:pic>
      <xdr:nvPicPr>
        <xdr:cNvPr id="1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629150"/>
          <a:ext cx="2990850" cy="33147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228600</xdr:colOff>
      <xdr:row>25</xdr:row>
      <xdr:rowOff>161925</xdr:rowOff>
    </xdr:from>
    <xdr:ext cx="1866900" cy="400050"/>
    <xdr:sp>
      <xdr:nvSpPr>
        <xdr:cNvPr id="2" name="Line 19"/>
        <xdr:cNvSpPr>
          <a:spLocks/>
        </xdr:cNvSpPr>
      </xdr:nvSpPr>
      <xdr:spPr>
        <a:xfrm>
          <a:off x="2705100" y="5038725"/>
          <a:ext cx="1866900" cy="4000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32</xdr:row>
      <xdr:rowOff>38100</xdr:rowOff>
    </xdr:from>
    <xdr:ext cx="1085850" cy="95250"/>
    <xdr:sp>
      <xdr:nvSpPr>
        <xdr:cNvPr id="3" name="Line 20"/>
        <xdr:cNvSpPr>
          <a:spLocks/>
        </xdr:cNvSpPr>
      </xdr:nvSpPr>
      <xdr:spPr>
        <a:xfrm flipV="1">
          <a:off x="2219325" y="6248400"/>
          <a:ext cx="1085850" cy="952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28</xdr:row>
      <xdr:rowOff>38100</xdr:rowOff>
    </xdr:from>
    <xdr:ext cx="609600" cy="57150"/>
    <xdr:sp>
      <xdr:nvSpPr>
        <xdr:cNvPr id="4" name="Line 44"/>
        <xdr:cNvSpPr>
          <a:spLocks/>
        </xdr:cNvSpPr>
      </xdr:nvSpPr>
      <xdr:spPr>
        <a:xfrm flipV="1">
          <a:off x="2705100" y="5486400"/>
          <a:ext cx="609600" cy="571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238125</xdr:colOff>
      <xdr:row>29</xdr:row>
      <xdr:rowOff>38100</xdr:rowOff>
    </xdr:from>
    <xdr:ext cx="609600" cy="247650"/>
    <xdr:sp>
      <xdr:nvSpPr>
        <xdr:cNvPr id="5" name="Line 45"/>
        <xdr:cNvSpPr>
          <a:spLocks/>
        </xdr:cNvSpPr>
      </xdr:nvSpPr>
      <xdr:spPr>
        <a:xfrm flipV="1">
          <a:off x="2714625" y="5676900"/>
          <a:ext cx="609600" cy="2476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36</xdr:row>
      <xdr:rowOff>171450</xdr:rowOff>
    </xdr:from>
    <xdr:ext cx="314325" cy="133350"/>
    <xdr:sp>
      <xdr:nvSpPr>
        <xdr:cNvPr id="6" name="Line 46"/>
        <xdr:cNvSpPr>
          <a:spLocks/>
        </xdr:cNvSpPr>
      </xdr:nvSpPr>
      <xdr:spPr>
        <a:xfrm flipV="1">
          <a:off x="2933700" y="7143750"/>
          <a:ext cx="314325" cy="1333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38</xdr:row>
      <xdr:rowOff>85725</xdr:rowOff>
    </xdr:from>
    <xdr:ext cx="933450" cy="47625"/>
    <xdr:sp>
      <xdr:nvSpPr>
        <xdr:cNvPr id="7" name="Line 47"/>
        <xdr:cNvSpPr>
          <a:spLocks/>
        </xdr:cNvSpPr>
      </xdr:nvSpPr>
      <xdr:spPr>
        <a:xfrm>
          <a:off x="2419350" y="7439025"/>
          <a:ext cx="933450" cy="476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514350</xdr:colOff>
      <xdr:row>71</xdr:row>
      <xdr:rowOff>38100</xdr:rowOff>
    </xdr:from>
    <xdr:to>
      <xdr:col>4</xdr:col>
      <xdr:colOff>209550</xdr:colOff>
      <xdr:row>72</xdr:row>
      <xdr:rowOff>76200</xdr:rowOff>
    </xdr:to>
    <xdr:sp>
      <xdr:nvSpPr>
        <xdr:cNvPr id="8" name="Line 51"/>
        <xdr:cNvSpPr>
          <a:spLocks/>
        </xdr:cNvSpPr>
      </xdr:nvSpPr>
      <xdr:spPr>
        <a:xfrm flipV="1">
          <a:off x="2371725" y="138874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78</xdr:row>
      <xdr:rowOff>123825</xdr:rowOff>
    </xdr:from>
    <xdr:to>
      <xdr:col>4</xdr:col>
      <xdr:colOff>200025</xdr:colOff>
      <xdr:row>80</xdr:row>
      <xdr:rowOff>66675</xdr:rowOff>
    </xdr:to>
    <xdr:sp>
      <xdr:nvSpPr>
        <xdr:cNvPr id="9" name="Line 52"/>
        <xdr:cNvSpPr>
          <a:spLocks/>
        </xdr:cNvSpPr>
      </xdr:nvSpPr>
      <xdr:spPr>
        <a:xfrm>
          <a:off x="2114550" y="15240000"/>
          <a:ext cx="561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97</xdr:row>
      <xdr:rowOff>28575</xdr:rowOff>
    </xdr:from>
    <xdr:to>
      <xdr:col>8</xdr:col>
      <xdr:colOff>800100</xdr:colOff>
      <xdr:row>107</xdr:row>
      <xdr:rowOff>47625</xdr:rowOff>
    </xdr:to>
    <xdr:graphicFrame>
      <xdr:nvGraphicFramePr>
        <xdr:cNvPr id="10" name="Chart 24"/>
        <xdr:cNvGraphicFramePr/>
      </xdr:nvGraphicFramePr>
      <xdr:xfrm>
        <a:off x="2638425" y="18345150"/>
        <a:ext cx="34480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107</xdr:row>
      <xdr:rowOff>171450</xdr:rowOff>
    </xdr:from>
    <xdr:to>
      <xdr:col>8</xdr:col>
      <xdr:colOff>828675</xdr:colOff>
      <xdr:row>125</xdr:row>
      <xdr:rowOff>19050</xdr:rowOff>
    </xdr:to>
    <xdr:graphicFrame>
      <xdr:nvGraphicFramePr>
        <xdr:cNvPr id="11" name="Chart 25"/>
        <xdr:cNvGraphicFramePr/>
      </xdr:nvGraphicFramePr>
      <xdr:xfrm>
        <a:off x="2628900" y="20240625"/>
        <a:ext cx="34861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238125</xdr:colOff>
      <xdr:row>65</xdr:row>
      <xdr:rowOff>66675</xdr:rowOff>
    </xdr:from>
    <xdr:to>
      <xdr:col>8</xdr:col>
      <xdr:colOff>838200</xdr:colOff>
      <xdr:row>75</xdr:row>
      <xdr:rowOff>57150</xdr:rowOff>
    </xdr:to>
    <xdr:graphicFrame>
      <xdr:nvGraphicFramePr>
        <xdr:cNvPr id="12" name="Chart 26"/>
        <xdr:cNvGraphicFramePr/>
      </xdr:nvGraphicFramePr>
      <xdr:xfrm>
        <a:off x="2714625" y="12753975"/>
        <a:ext cx="340995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219075</xdr:colOff>
      <xdr:row>76</xdr:row>
      <xdr:rowOff>133350</xdr:rowOff>
    </xdr:from>
    <xdr:to>
      <xdr:col>8</xdr:col>
      <xdr:colOff>838200</xdr:colOff>
      <xdr:row>92</xdr:row>
      <xdr:rowOff>38100</xdr:rowOff>
    </xdr:to>
    <xdr:graphicFrame>
      <xdr:nvGraphicFramePr>
        <xdr:cNvPr id="13" name="Chart 27"/>
        <xdr:cNvGraphicFramePr/>
      </xdr:nvGraphicFramePr>
      <xdr:xfrm>
        <a:off x="2695575" y="14954250"/>
        <a:ext cx="34290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514350</xdr:colOff>
      <xdr:row>102</xdr:row>
      <xdr:rowOff>28575</xdr:rowOff>
    </xdr:from>
    <xdr:to>
      <xdr:col>4</xdr:col>
      <xdr:colOff>219075</xdr:colOff>
      <xdr:row>103</xdr:row>
      <xdr:rowOff>76200</xdr:rowOff>
    </xdr:to>
    <xdr:sp>
      <xdr:nvSpPr>
        <xdr:cNvPr id="14" name="Line 51"/>
        <xdr:cNvSpPr>
          <a:spLocks/>
        </xdr:cNvSpPr>
      </xdr:nvSpPr>
      <xdr:spPr>
        <a:xfrm flipV="1">
          <a:off x="2371725" y="19259550"/>
          <a:ext cx="3238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109</xdr:row>
      <xdr:rowOff>123825</xdr:rowOff>
    </xdr:from>
    <xdr:to>
      <xdr:col>4</xdr:col>
      <xdr:colOff>200025</xdr:colOff>
      <xdr:row>111</xdr:row>
      <xdr:rowOff>66675</xdr:rowOff>
    </xdr:to>
    <xdr:sp>
      <xdr:nvSpPr>
        <xdr:cNvPr id="15" name="Line 52"/>
        <xdr:cNvSpPr>
          <a:spLocks/>
        </xdr:cNvSpPr>
      </xdr:nvSpPr>
      <xdr:spPr>
        <a:xfrm>
          <a:off x="2114550" y="20688300"/>
          <a:ext cx="561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126</xdr:row>
      <xdr:rowOff>133350</xdr:rowOff>
    </xdr:from>
    <xdr:to>
      <xdr:col>8</xdr:col>
      <xdr:colOff>866775</xdr:colOff>
      <xdr:row>144</xdr:row>
      <xdr:rowOff>28575</xdr:rowOff>
    </xdr:to>
    <xdr:graphicFrame>
      <xdr:nvGraphicFramePr>
        <xdr:cNvPr id="16" name="Chart 25"/>
        <xdr:cNvGraphicFramePr/>
      </xdr:nvGraphicFramePr>
      <xdr:xfrm>
        <a:off x="2667000" y="23593425"/>
        <a:ext cx="3486150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390525</xdr:colOff>
      <xdr:row>128</xdr:row>
      <xdr:rowOff>95250</xdr:rowOff>
    </xdr:from>
    <xdr:to>
      <xdr:col>4</xdr:col>
      <xdr:colOff>619125</xdr:colOff>
      <xdr:row>134</xdr:row>
      <xdr:rowOff>85725</xdr:rowOff>
    </xdr:to>
    <xdr:sp>
      <xdr:nvSpPr>
        <xdr:cNvPr id="17" name="Line 52"/>
        <xdr:cNvSpPr>
          <a:spLocks/>
        </xdr:cNvSpPr>
      </xdr:nvSpPr>
      <xdr:spPr>
        <a:xfrm flipV="1">
          <a:off x="2247900" y="23907750"/>
          <a:ext cx="8477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66675</xdr:colOff>
      <xdr:row>10</xdr:row>
      <xdr:rowOff>57150</xdr:rowOff>
    </xdr:from>
    <xdr:ext cx="3581400" cy="1038225"/>
    <xdr:sp>
      <xdr:nvSpPr>
        <xdr:cNvPr id="18" name="TextBox 21"/>
        <xdr:cNvSpPr txBox="1">
          <a:spLocks noChangeArrowheads="1"/>
        </xdr:cNvSpPr>
      </xdr:nvSpPr>
      <xdr:spPr>
        <a:xfrm>
          <a:off x="2543175" y="1990725"/>
          <a:ext cx="3581400" cy="1038225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of this writing, Microsoft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Excel's Regression package malfunctions. I recommend using the PredictionInterval macro that I wrote, which is in a file called PredInt.xls available on the class web site, with instructions.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 alternative link for this file is: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44</xdr:row>
      <xdr:rowOff>76200</xdr:rowOff>
    </xdr:from>
    <xdr:to>
      <xdr:col>7</xdr:col>
      <xdr:colOff>619125</xdr:colOff>
      <xdr:row>51</xdr:row>
      <xdr:rowOff>133350</xdr:rowOff>
    </xdr:to>
    <xdr:pic>
      <xdr:nvPicPr>
        <xdr:cNvPr id="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772525"/>
          <a:ext cx="5572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76200</xdr:rowOff>
    </xdr:from>
    <xdr:to>
      <xdr:col>7</xdr:col>
      <xdr:colOff>581025</xdr:colOff>
      <xdr:row>30</xdr:row>
      <xdr:rowOff>76200</xdr:rowOff>
    </xdr:to>
    <xdr:pic>
      <xdr:nvPicPr>
        <xdr:cNvPr id="2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829175"/>
          <a:ext cx="5572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21</xdr:row>
      <xdr:rowOff>161925</xdr:rowOff>
    </xdr:from>
    <xdr:to>
      <xdr:col>3</xdr:col>
      <xdr:colOff>895350</xdr:colOff>
      <xdr:row>28</xdr:row>
      <xdr:rowOff>114300</xdr:rowOff>
    </xdr:to>
    <xdr:sp>
      <xdr:nvSpPr>
        <xdr:cNvPr id="3" name="Line 38"/>
        <xdr:cNvSpPr>
          <a:spLocks/>
        </xdr:cNvSpPr>
      </xdr:nvSpPr>
      <xdr:spPr>
        <a:xfrm flipH="1">
          <a:off x="781050" y="4533900"/>
          <a:ext cx="2028825" cy="128587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39</xdr:row>
      <xdr:rowOff>180975</xdr:rowOff>
    </xdr:from>
    <xdr:to>
      <xdr:col>2</xdr:col>
      <xdr:colOff>590550</xdr:colOff>
      <xdr:row>50</xdr:row>
      <xdr:rowOff>114300</xdr:rowOff>
    </xdr:to>
    <xdr:sp>
      <xdr:nvSpPr>
        <xdr:cNvPr id="4" name="Line 69"/>
        <xdr:cNvSpPr>
          <a:spLocks/>
        </xdr:cNvSpPr>
      </xdr:nvSpPr>
      <xdr:spPr>
        <a:xfrm flipH="1">
          <a:off x="771525" y="7924800"/>
          <a:ext cx="1095375" cy="2000250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38</xdr:row>
      <xdr:rowOff>9525</xdr:rowOff>
    </xdr:from>
    <xdr:to>
      <xdr:col>1</xdr:col>
      <xdr:colOff>285750</xdr:colOff>
      <xdr:row>46</xdr:row>
      <xdr:rowOff>142875</xdr:rowOff>
    </xdr:to>
    <xdr:sp>
      <xdr:nvSpPr>
        <xdr:cNvPr id="5" name="Line 69"/>
        <xdr:cNvSpPr>
          <a:spLocks/>
        </xdr:cNvSpPr>
      </xdr:nvSpPr>
      <xdr:spPr>
        <a:xfrm flipH="1">
          <a:off x="628650" y="7562850"/>
          <a:ext cx="295275" cy="162877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1104900</xdr:colOff>
      <xdr:row>14</xdr:row>
      <xdr:rowOff>28575</xdr:rowOff>
    </xdr:from>
    <xdr:to>
      <xdr:col>8</xdr:col>
      <xdr:colOff>371475</xdr:colOff>
      <xdr:row>14</xdr:row>
      <xdr:rowOff>28575</xdr:rowOff>
    </xdr:to>
    <xdr:sp>
      <xdr:nvSpPr>
        <xdr:cNvPr id="1" name="Line 315"/>
        <xdr:cNvSpPr>
          <a:spLocks/>
        </xdr:cNvSpPr>
      </xdr:nvSpPr>
      <xdr:spPr>
        <a:xfrm>
          <a:off x="5400675" y="3038475"/>
          <a:ext cx="533400" cy="0"/>
        </a:xfrm>
        <a:prstGeom prst="line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14</xdr:row>
      <xdr:rowOff>28575</xdr:rowOff>
    </xdr:from>
    <xdr:to>
      <xdr:col>7</xdr:col>
      <xdr:colOff>857250</xdr:colOff>
      <xdr:row>14</xdr:row>
      <xdr:rowOff>28575</xdr:rowOff>
    </xdr:to>
    <xdr:sp>
      <xdr:nvSpPr>
        <xdr:cNvPr id="2" name="Line 316"/>
        <xdr:cNvSpPr>
          <a:spLocks/>
        </xdr:cNvSpPr>
      </xdr:nvSpPr>
      <xdr:spPr>
        <a:xfrm>
          <a:off x="4457700" y="3038475"/>
          <a:ext cx="6953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285750</xdr:colOff>
      <xdr:row>35</xdr:row>
      <xdr:rowOff>38100</xdr:rowOff>
    </xdr:to>
    <xdr:pic>
      <xdr:nvPicPr>
        <xdr:cNvPr id="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8477250"/>
          <a:ext cx="285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30</xdr:row>
      <xdr:rowOff>85725</xdr:rowOff>
    </xdr:from>
    <xdr:to>
      <xdr:col>8</xdr:col>
      <xdr:colOff>609600</xdr:colOff>
      <xdr:row>30</xdr:row>
      <xdr:rowOff>1428750</xdr:rowOff>
    </xdr:to>
    <xdr:graphicFrame>
      <xdr:nvGraphicFramePr>
        <xdr:cNvPr id="4" name="Chart 12"/>
        <xdr:cNvGraphicFramePr/>
      </xdr:nvGraphicFramePr>
      <xdr:xfrm>
        <a:off x="2533650" y="6534150"/>
        <a:ext cx="3638550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190500</xdr:colOff>
      <xdr:row>46</xdr:row>
      <xdr:rowOff>47625</xdr:rowOff>
    </xdr:from>
    <xdr:to>
      <xdr:col>8</xdr:col>
      <xdr:colOff>742950</xdr:colOff>
      <xdr:row>46</xdr:row>
      <xdr:rowOff>1152525</xdr:rowOff>
    </xdr:to>
    <xdr:graphicFrame>
      <xdr:nvGraphicFramePr>
        <xdr:cNvPr id="5" name="Chart 12"/>
        <xdr:cNvGraphicFramePr/>
      </xdr:nvGraphicFramePr>
      <xdr:xfrm>
        <a:off x="1800225" y="11058525"/>
        <a:ext cx="4505325" cy="110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352425</xdr:colOff>
      <xdr:row>53</xdr:row>
      <xdr:rowOff>0</xdr:rowOff>
    </xdr:from>
    <xdr:to>
      <xdr:col>8</xdr:col>
      <xdr:colOff>428625</xdr:colOff>
      <xdr:row>59</xdr:row>
      <xdr:rowOff>28575</xdr:rowOff>
    </xdr:to>
    <xdr:graphicFrame>
      <xdr:nvGraphicFramePr>
        <xdr:cNvPr id="6" name="Chart 13"/>
        <xdr:cNvGraphicFramePr/>
      </xdr:nvGraphicFramePr>
      <xdr:xfrm>
        <a:off x="4010025" y="13582650"/>
        <a:ext cx="198120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72</xdr:row>
      <xdr:rowOff>47625</xdr:rowOff>
    </xdr:from>
    <xdr:to>
      <xdr:col>8</xdr:col>
      <xdr:colOff>857250</xdr:colOff>
      <xdr:row>83</xdr:row>
      <xdr:rowOff>171450</xdr:rowOff>
    </xdr:to>
    <xdr:pic>
      <xdr:nvPicPr>
        <xdr:cNvPr id="1" name="Picture 512"/>
        <xdr:cNvPicPr preferRelativeResize="1">
          <a:picLocks noChangeAspect="1"/>
        </xdr:cNvPicPr>
      </xdr:nvPicPr>
      <xdr:blipFill>
        <a:blip r:embed="rId1"/>
        <a:srcRect r="27734" b="25485"/>
        <a:stretch>
          <a:fillRect/>
        </a:stretch>
      </xdr:blipFill>
      <xdr:spPr>
        <a:xfrm>
          <a:off x="3400425" y="14735175"/>
          <a:ext cx="283845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590550</xdr:colOff>
      <xdr:row>26</xdr:row>
      <xdr:rowOff>85725</xdr:rowOff>
    </xdr:from>
    <xdr:to>
      <xdr:col>8</xdr:col>
      <xdr:colOff>885825</xdr:colOff>
      <xdr:row>41</xdr:row>
      <xdr:rowOff>152400</xdr:rowOff>
    </xdr:to>
    <xdr:pic>
      <xdr:nvPicPr>
        <xdr:cNvPr id="2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5486400"/>
          <a:ext cx="2962275" cy="2971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666750</xdr:colOff>
      <xdr:row>28</xdr:row>
      <xdr:rowOff>180975</xdr:rowOff>
    </xdr:from>
    <xdr:to>
      <xdr:col>7</xdr:col>
      <xdr:colOff>219075</xdr:colOff>
      <xdr:row>29</xdr:row>
      <xdr:rowOff>104775</xdr:rowOff>
    </xdr:to>
    <xdr:sp>
      <xdr:nvSpPr>
        <xdr:cNvPr id="3" name="Line 37"/>
        <xdr:cNvSpPr>
          <a:spLocks/>
        </xdr:cNvSpPr>
      </xdr:nvSpPr>
      <xdr:spPr>
        <a:xfrm flipV="1">
          <a:off x="1924050" y="6010275"/>
          <a:ext cx="3038475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31</xdr:row>
      <xdr:rowOff>114300</xdr:rowOff>
    </xdr:from>
    <xdr:to>
      <xdr:col>5</xdr:col>
      <xdr:colOff>66675</xdr:colOff>
      <xdr:row>34</xdr:row>
      <xdr:rowOff>123825</xdr:rowOff>
    </xdr:to>
    <xdr:sp>
      <xdr:nvSpPr>
        <xdr:cNvPr id="4" name="Line 68"/>
        <xdr:cNvSpPr>
          <a:spLocks/>
        </xdr:cNvSpPr>
      </xdr:nvSpPr>
      <xdr:spPr>
        <a:xfrm flipV="1">
          <a:off x="1847850" y="6515100"/>
          <a:ext cx="1571625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34</xdr:row>
      <xdr:rowOff>57150</xdr:rowOff>
    </xdr:from>
    <xdr:to>
      <xdr:col>5</xdr:col>
      <xdr:colOff>85725</xdr:colOff>
      <xdr:row>36</xdr:row>
      <xdr:rowOff>85725</xdr:rowOff>
    </xdr:to>
    <xdr:sp>
      <xdr:nvSpPr>
        <xdr:cNvPr id="5" name="Line 69"/>
        <xdr:cNvSpPr>
          <a:spLocks/>
        </xdr:cNvSpPr>
      </xdr:nvSpPr>
      <xdr:spPr>
        <a:xfrm flipV="1">
          <a:off x="2286000" y="7029450"/>
          <a:ext cx="1152525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39</xdr:row>
      <xdr:rowOff>161925</xdr:rowOff>
    </xdr:from>
    <xdr:to>
      <xdr:col>5</xdr:col>
      <xdr:colOff>57150</xdr:colOff>
      <xdr:row>41</xdr:row>
      <xdr:rowOff>38100</xdr:rowOff>
    </xdr:to>
    <xdr:sp>
      <xdr:nvSpPr>
        <xdr:cNvPr id="6" name="Line 70"/>
        <xdr:cNvSpPr>
          <a:spLocks/>
        </xdr:cNvSpPr>
      </xdr:nvSpPr>
      <xdr:spPr>
        <a:xfrm flipV="1">
          <a:off x="2800350" y="8086725"/>
          <a:ext cx="60960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73</xdr:row>
      <xdr:rowOff>114300</xdr:rowOff>
    </xdr:from>
    <xdr:to>
      <xdr:col>7</xdr:col>
      <xdr:colOff>285750</xdr:colOff>
      <xdr:row>76</xdr:row>
      <xdr:rowOff>76200</xdr:rowOff>
    </xdr:to>
    <xdr:sp>
      <xdr:nvSpPr>
        <xdr:cNvPr id="7" name="Line 158"/>
        <xdr:cNvSpPr>
          <a:spLocks/>
        </xdr:cNvSpPr>
      </xdr:nvSpPr>
      <xdr:spPr>
        <a:xfrm>
          <a:off x="1857375" y="14992350"/>
          <a:ext cx="3171825" cy="533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78</xdr:row>
      <xdr:rowOff>38100</xdr:rowOff>
    </xdr:from>
    <xdr:to>
      <xdr:col>2</xdr:col>
      <xdr:colOff>104775</xdr:colOff>
      <xdr:row>83</xdr:row>
      <xdr:rowOff>47625</xdr:rowOff>
    </xdr:to>
    <xdr:sp>
      <xdr:nvSpPr>
        <xdr:cNvPr id="8" name="Oval 160"/>
        <xdr:cNvSpPr>
          <a:spLocks/>
        </xdr:cNvSpPr>
      </xdr:nvSpPr>
      <xdr:spPr>
        <a:xfrm>
          <a:off x="361950" y="15868650"/>
          <a:ext cx="1000125" cy="971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13</xdr:row>
      <xdr:rowOff>152400</xdr:rowOff>
    </xdr:from>
    <xdr:to>
      <xdr:col>8</xdr:col>
      <xdr:colOff>419100</xdr:colOff>
      <xdr:row>23</xdr:row>
      <xdr:rowOff>152400</xdr:rowOff>
    </xdr:to>
    <xdr:graphicFrame>
      <xdr:nvGraphicFramePr>
        <xdr:cNvPr id="9" name="Chart 27"/>
        <xdr:cNvGraphicFramePr/>
      </xdr:nvGraphicFramePr>
      <xdr:xfrm>
        <a:off x="1924050" y="2990850"/>
        <a:ext cx="38766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133350</xdr:colOff>
      <xdr:row>34</xdr:row>
      <xdr:rowOff>28575</xdr:rowOff>
    </xdr:from>
    <xdr:to>
      <xdr:col>7</xdr:col>
      <xdr:colOff>228600</xdr:colOff>
      <xdr:row>37</xdr:row>
      <xdr:rowOff>95250</xdr:rowOff>
    </xdr:to>
    <xdr:sp>
      <xdr:nvSpPr>
        <xdr:cNvPr id="10" name="Line 69"/>
        <xdr:cNvSpPr>
          <a:spLocks/>
        </xdr:cNvSpPr>
      </xdr:nvSpPr>
      <xdr:spPr>
        <a:xfrm flipV="1">
          <a:off x="2209800" y="7000875"/>
          <a:ext cx="2762250" cy="638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76</xdr:row>
      <xdr:rowOff>142875</xdr:rowOff>
    </xdr:from>
    <xdr:to>
      <xdr:col>7</xdr:col>
      <xdr:colOff>266700</xdr:colOff>
      <xdr:row>78</xdr:row>
      <xdr:rowOff>114300</xdr:rowOff>
    </xdr:to>
    <xdr:sp>
      <xdr:nvSpPr>
        <xdr:cNvPr id="11" name="Line 161"/>
        <xdr:cNvSpPr>
          <a:spLocks/>
        </xdr:cNvSpPr>
      </xdr:nvSpPr>
      <xdr:spPr>
        <a:xfrm flipV="1">
          <a:off x="1143000" y="15592425"/>
          <a:ext cx="386715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75</xdr:row>
      <xdr:rowOff>180975</xdr:rowOff>
    </xdr:from>
    <xdr:to>
      <xdr:col>5</xdr:col>
      <xdr:colOff>180975</xdr:colOff>
      <xdr:row>78</xdr:row>
      <xdr:rowOff>9525</xdr:rowOff>
    </xdr:to>
    <xdr:sp>
      <xdr:nvSpPr>
        <xdr:cNvPr id="12" name="Line 158"/>
        <xdr:cNvSpPr>
          <a:spLocks/>
        </xdr:cNvSpPr>
      </xdr:nvSpPr>
      <xdr:spPr>
        <a:xfrm>
          <a:off x="2057400" y="15440025"/>
          <a:ext cx="1476375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76200</xdr:rowOff>
    </xdr:from>
    <xdr:to>
      <xdr:col>8</xdr:col>
      <xdr:colOff>561975</xdr:colOff>
      <xdr:row>18</xdr:row>
      <xdr:rowOff>95250</xdr:rowOff>
    </xdr:to>
    <xdr:graphicFrame>
      <xdr:nvGraphicFramePr>
        <xdr:cNvPr id="1" name="Chart 7"/>
        <xdr:cNvGraphicFramePr/>
      </xdr:nvGraphicFramePr>
      <xdr:xfrm>
        <a:off x="2857500" y="838200"/>
        <a:ext cx="3152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1257300</xdr:colOff>
      <xdr:row>29</xdr:row>
      <xdr:rowOff>76200</xdr:rowOff>
    </xdr:from>
    <xdr:to>
      <xdr:col>7</xdr:col>
      <xdr:colOff>742950</xdr:colOff>
      <xdr:row>47</xdr:row>
      <xdr:rowOff>95250</xdr:rowOff>
    </xdr:to>
    <xdr:pic>
      <xdr:nvPicPr>
        <xdr:cNvPr id="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5772150"/>
          <a:ext cx="2962275" cy="3533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1076325</xdr:colOff>
      <xdr:row>39</xdr:row>
      <xdr:rowOff>104775</xdr:rowOff>
    </xdr:from>
    <xdr:to>
      <xdr:col>3</xdr:col>
      <xdr:colOff>1381125</xdr:colOff>
      <xdr:row>42</xdr:row>
      <xdr:rowOff>28575</xdr:rowOff>
    </xdr:to>
    <xdr:sp>
      <xdr:nvSpPr>
        <xdr:cNvPr id="2" name="Line 101"/>
        <xdr:cNvSpPr>
          <a:spLocks/>
        </xdr:cNvSpPr>
      </xdr:nvSpPr>
      <xdr:spPr>
        <a:xfrm>
          <a:off x="3028950" y="7705725"/>
          <a:ext cx="304800" cy="495300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30</xdr:row>
      <xdr:rowOff>123825</xdr:rowOff>
    </xdr:from>
    <xdr:to>
      <xdr:col>6</xdr:col>
      <xdr:colOff>38100</xdr:colOff>
      <xdr:row>33</xdr:row>
      <xdr:rowOff>95250</xdr:rowOff>
    </xdr:to>
    <xdr:sp>
      <xdr:nvSpPr>
        <xdr:cNvPr id="3" name="Line 38"/>
        <xdr:cNvSpPr>
          <a:spLocks/>
        </xdr:cNvSpPr>
      </xdr:nvSpPr>
      <xdr:spPr>
        <a:xfrm>
          <a:off x="2857500" y="6010275"/>
          <a:ext cx="1990725" cy="54292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32</xdr:row>
      <xdr:rowOff>114300</xdr:rowOff>
    </xdr:from>
    <xdr:to>
      <xdr:col>3</xdr:col>
      <xdr:colOff>1371600</xdr:colOff>
      <xdr:row>35</xdr:row>
      <xdr:rowOff>85725</xdr:rowOff>
    </xdr:to>
    <xdr:sp>
      <xdr:nvSpPr>
        <xdr:cNvPr id="4" name="Line 68"/>
        <xdr:cNvSpPr>
          <a:spLocks/>
        </xdr:cNvSpPr>
      </xdr:nvSpPr>
      <xdr:spPr>
        <a:xfrm>
          <a:off x="2505075" y="6381750"/>
          <a:ext cx="819150" cy="54292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1228725</xdr:colOff>
      <xdr:row>29</xdr:row>
      <xdr:rowOff>0</xdr:rowOff>
    </xdr:from>
    <xdr:to>
      <xdr:col>6</xdr:col>
      <xdr:colOff>85725</xdr:colOff>
      <xdr:row>32</xdr:row>
      <xdr:rowOff>28575</xdr:rowOff>
    </xdr:to>
    <xdr:sp>
      <xdr:nvSpPr>
        <xdr:cNvPr id="5" name="Line 37"/>
        <xdr:cNvSpPr>
          <a:spLocks/>
        </xdr:cNvSpPr>
      </xdr:nvSpPr>
      <xdr:spPr>
        <a:xfrm>
          <a:off x="3181350" y="5695950"/>
          <a:ext cx="1714500" cy="60007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34</xdr:row>
      <xdr:rowOff>114300</xdr:rowOff>
    </xdr:from>
    <xdr:to>
      <xdr:col>3</xdr:col>
      <xdr:colOff>1419225</xdr:colOff>
      <xdr:row>38</xdr:row>
      <xdr:rowOff>123825</xdr:rowOff>
    </xdr:to>
    <xdr:sp>
      <xdr:nvSpPr>
        <xdr:cNvPr id="6" name="Line 100"/>
        <xdr:cNvSpPr>
          <a:spLocks/>
        </xdr:cNvSpPr>
      </xdr:nvSpPr>
      <xdr:spPr>
        <a:xfrm>
          <a:off x="2657475" y="6762750"/>
          <a:ext cx="714375" cy="77152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40</xdr:row>
      <xdr:rowOff>123825</xdr:rowOff>
    </xdr:from>
    <xdr:to>
      <xdr:col>3</xdr:col>
      <xdr:colOff>1381125</xdr:colOff>
      <xdr:row>43</xdr:row>
      <xdr:rowOff>114300</xdr:rowOff>
    </xdr:to>
    <xdr:sp>
      <xdr:nvSpPr>
        <xdr:cNvPr id="7" name="Line 102"/>
        <xdr:cNvSpPr>
          <a:spLocks/>
        </xdr:cNvSpPr>
      </xdr:nvSpPr>
      <xdr:spPr>
        <a:xfrm>
          <a:off x="2505075" y="7915275"/>
          <a:ext cx="828675" cy="56197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44</xdr:row>
      <xdr:rowOff>38100</xdr:rowOff>
    </xdr:from>
    <xdr:to>
      <xdr:col>6</xdr:col>
      <xdr:colOff>19050</xdr:colOff>
      <xdr:row>44</xdr:row>
      <xdr:rowOff>133350</xdr:rowOff>
    </xdr:to>
    <xdr:sp>
      <xdr:nvSpPr>
        <xdr:cNvPr id="8" name="Line 132"/>
        <xdr:cNvSpPr>
          <a:spLocks/>
        </xdr:cNvSpPr>
      </xdr:nvSpPr>
      <xdr:spPr>
        <a:xfrm flipV="1">
          <a:off x="2743200" y="8677275"/>
          <a:ext cx="2085975" cy="95250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31</xdr:row>
      <xdr:rowOff>9525</xdr:rowOff>
    </xdr:from>
    <xdr:to>
      <xdr:col>8</xdr:col>
      <xdr:colOff>790575</xdr:colOff>
      <xdr:row>42</xdr:row>
      <xdr:rowOff>28575</xdr:rowOff>
    </xdr:to>
    <xdr:pic>
      <xdr:nvPicPr>
        <xdr:cNvPr id="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6296025"/>
          <a:ext cx="2905125" cy="2114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571500</xdr:colOff>
      <xdr:row>30</xdr:row>
      <xdr:rowOff>133350</xdr:rowOff>
    </xdr:from>
    <xdr:to>
      <xdr:col>7</xdr:col>
      <xdr:colOff>200025</xdr:colOff>
      <xdr:row>32</xdr:row>
      <xdr:rowOff>9525</xdr:rowOff>
    </xdr:to>
    <xdr:sp>
      <xdr:nvSpPr>
        <xdr:cNvPr id="2" name="Line 37"/>
        <xdr:cNvSpPr>
          <a:spLocks/>
        </xdr:cNvSpPr>
      </xdr:nvSpPr>
      <xdr:spPr>
        <a:xfrm>
          <a:off x="4819650" y="6229350"/>
          <a:ext cx="266700" cy="2571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32</xdr:row>
      <xdr:rowOff>123825</xdr:rowOff>
    </xdr:from>
    <xdr:to>
      <xdr:col>7</xdr:col>
      <xdr:colOff>152400</xdr:colOff>
      <xdr:row>33</xdr:row>
      <xdr:rowOff>123825</xdr:rowOff>
    </xdr:to>
    <xdr:sp>
      <xdr:nvSpPr>
        <xdr:cNvPr id="3" name="Line 38"/>
        <xdr:cNvSpPr>
          <a:spLocks/>
        </xdr:cNvSpPr>
      </xdr:nvSpPr>
      <xdr:spPr>
        <a:xfrm>
          <a:off x="3133725" y="6600825"/>
          <a:ext cx="1905000" cy="1905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34</xdr:row>
      <xdr:rowOff>95250</xdr:rowOff>
    </xdr:from>
    <xdr:to>
      <xdr:col>4</xdr:col>
      <xdr:colOff>781050</xdr:colOff>
      <xdr:row>35</xdr:row>
      <xdr:rowOff>142875</xdr:rowOff>
    </xdr:to>
    <xdr:sp>
      <xdr:nvSpPr>
        <xdr:cNvPr id="4" name="Line 68"/>
        <xdr:cNvSpPr>
          <a:spLocks/>
        </xdr:cNvSpPr>
      </xdr:nvSpPr>
      <xdr:spPr>
        <a:xfrm>
          <a:off x="1943100" y="6953250"/>
          <a:ext cx="1600200" cy="2381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36</xdr:row>
      <xdr:rowOff>123825</xdr:rowOff>
    </xdr:from>
    <xdr:to>
      <xdr:col>4</xdr:col>
      <xdr:colOff>790575</xdr:colOff>
      <xdr:row>38</xdr:row>
      <xdr:rowOff>47625</xdr:rowOff>
    </xdr:to>
    <xdr:sp>
      <xdr:nvSpPr>
        <xdr:cNvPr id="5" name="Line 69"/>
        <xdr:cNvSpPr>
          <a:spLocks/>
        </xdr:cNvSpPr>
      </xdr:nvSpPr>
      <xdr:spPr>
        <a:xfrm>
          <a:off x="2362200" y="7362825"/>
          <a:ext cx="1190625" cy="3048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10</xdr:row>
      <xdr:rowOff>171450</xdr:rowOff>
    </xdr:from>
    <xdr:to>
      <xdr:col>5</xdr:col>
      <xdr:colOff>209550</xdr:colOff>
      <xdr:row>15</xdr:row>
      <xdr:rowOff>171450</xdr:rowOff>
    </xdr:to>
    <xdr:sp>
      <xdr:nvSpPr>
        <xdr:cNvPr id="6" name="Line 115"/>
        <xdr:cNvSpPr>
          <a:spLocks/>
        </xdr:cNvSpPr>
      </xdr:nvSpPr>
      <xdr:spPr>
        <a:xfrm>
          <a:off x="2695575" y="2324100"/>
          <a:ext cx="1123950" cy="952500"/>
        </a:xfrm>
        <a:prstGeom prst="line">
          <a:avLst/>
        </a:prstGeom>
        <a:noFill/>
        <a:ln w="19050" cmpd="sng">
          <a:solidFill>
            <a:srgbClr val="3399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10</xdr:row>
      <xdr:rowOff>0</xdr:rowOff>
    </xdr:from>
    <xdr:to>
      <xdr:col>3</xdr:col>
      <xdr:colOff>571500</xdr:colOff>
      <xdr:row>11</xdr:row>
      <xdr:rowOff>9525</xdr:rowOff>
    </xdr:to>
    <xdr:sp>
      <xdr:nvSpPr>
        <xdr:cNvPr id="7" name="Rectangle 118"/>
        <xdr:cNvSpPr>
          <a:spLocks/>
        </xdr:cNvSpPr>
      </xdr:nvSpPr>
      <xdr:spPr>
        <a:xfrm>
          <a:off x="161925" y="2152650"/>
          <a:ext cx="2533650" cy="200025"/>
        </a:xfrm>
        <a:prstGeom prst="roundRect">
          <a:avLst/>
        </a:prstGeom>
        <a:noFill/>
        <a:ln w="19050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15</xdr:row>
      <xdr:rowOff>180975</xdr:rowOff>
    </xdr:from>
    <xdr:to>
      <xdr:col>8</xdr:col>
      <xdr:colOff>723900</xdr:colOff>
      <xdr:row>17</xdr:row>
      <xdr:rowOff>28575</xdr:rowOff>
    </xdr:to>
    <xdr:sp>
      <xdr:nvSpPr>
        <xdr:cNvPr id="8" name="Rectangle 119"/>
        <xdr:cNvSpPr>
          <a:spLocks/>
        </xdr:cNvSpPr>
      </xdr:nvSpPr>
      <xdr:spPr>
        <a:xfrm>
          <a:off x="3790950" y="3286125"/>
          <a:ext cx="2457450" cy="228600"/>
        </a:xfrm>
        <a:prstGeom prst="roundRect">
          <a:avLst/>
        </a:prstGeom>
        <a:noFill/>
        <a:ln w="19050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15</xdr:row>
      <xdr:rowOff>95250</xdr:rowOff>
    </xdr:from>
    <xdr:to>
      <xdr:col>4</xdr:col>
      <xdr:colOff>704850</xdr:colOff>
      <xdr:row>16</xdr:row>
      <xdr:rowOff>114300</xdr:rowOff>
    </xdr:to>
    <xdr:sp>
      <xdr:nvSpPr>
        <xdr:cNvPr id="9" name="Text Box 124"/>
        <xdr:cNvSpPr txBox="1">
          <a:spLocks noChangeArrowheads="1"/>
        </xdr:cNvSpPr>
      </xdr:nvSpPr>
      <xdr:spPr>
        <a:xfrm>
          <a:off x="1247775" y="3200400"/>
          <a:ext cx="2219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=PERCENTRANK($B$11:$B$26,$B11)</a:t>
          </a:r>
        </a:p>
      </xdr:txBody>
    </xdr:sp>
    <xdr:clientData/>
  </xdr:twoCellAnchor>
  <xdr:twoCellAnchor>
    <xdr:from>
      <xdr:col>1</xdr:col>
      <xdr:colOff>371475</xdr:colOff>
      <xdr:row>6</xdr:row>
      <xdr:rowOff>161925</xdr:rowOff>
    </xdr:from>
    <xdr:to>
      <xdr:col>2</xdr:col>
      <xdr:colOff>66675</xdr:colOff>
      <xdr:row>10</xdr:row>
      <xdr:rowOff>66675</xdr:rowOff>
    </xdr:to>
    <xdr:sp>
      <xdr:nvSpPr>
        <xdr:cNvPr id="10" name="Line 113"/>
        <xdr:cNvSpPr>
          <a:spLocks/>
        </xdr:cNvSpPr>
      </xdr:nvSpPr>
      <xdr:spPr>
        <a:xfrm flipH="1">
          <a:off x="1085850" y="1438275"/>
          <a:ext cx="333375" cy="7810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13</xdr:row>
      <xdr:rowOff>95250</xdr:rowOff>
    </xdr:from>
    <xdr:to>
      <xdr:col>4</xdr:col>
      <xdr:colOff>333375</xdr:colOff>
      <xdr:row>14</xdr:row>
      <xdr:rowOff>114300</xdr:rowOff>
    </xdr:to>
    <xdr:sp>
      <xdr:nvSpPr>
        <xdr:cNvPr id="11" name="Text Box 123"/>
        <xdr:cNvSpPr txBox="1">
          <a:spLocks noChangeArrowheads="1"/>
        </xdr:cNvSpPr>
      </xdr:nvSpPr>
      <xdr:spPr>
        <a:xfrm>
          <a:off x="1247775" y="2819400"/>
          <a:ext cx="1847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=RANK($B11,$B$11:$B$26)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847725</xdr:colOff>
      <xdr:row>37</xdr:row>
      <xdr:rowOff>66675</xdr:rowOff>
    </xdr:from>
    <xdr:to>
      <xdr:col>8</xdr:col>
      <xdr:colOff>638175</xdr:colOff>
      <xdr:row>48</xdr:row>
      <xdr:rowOff>95250</xdr:rowOff>
    </xdr:to>
    <xdr:pic>
      <xdr:nvPicPr>
        <xdr:cNvPr id="1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296150"/>
          <a:ext cx="291465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638175</xdr:colOff>
      <xdr:row>36</xdr:row>
      <xdr:rowOff>123825</xdr:rowOff>
    </xdr:from>
    <xdr:to>
      <xdr:col>7</xdr:col>
      <xdr:colOff>295275</xdr:colOff>
      <xdr:row>38</xdr:row>
      <xdr:rowOff>38100</xdr:rowOff>
    </xdr:to>
    <xdr:sp>
      <xdr:nvSpPr>
        <xdr:cNvPr id="2" name="Line 88"/>
        <xdr:cNvSpPr>
          <a:spLocks/>
        </xdr:cNvSpPr>
      </xdr:nvSpPr>
      <xdr:spPr>
        <a:xfrm>
          <a:off x="4867275" y="7162800"/>
          <a:ext cx="342900" cy="2952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38</xdr:row>
      <xdr:rowOff>152400</xdr:rowOff>
    </xdr:from>
    <xdr:to>
      <xdr:col>7</xdr:col>
      <xdr:colOff>57150</xdr:colOff>
      <xdr:row>39</xdr:row>
      <xdr:rowOff>180975</xdr:rowOff>
    </xdr:to>
    <xdr:sp>
      <xdr:nvSpPr>
        <xdr:cNvPr id="3" name="Line 89"/>
        <xdr:cNvSpPr>
          <a:spLocks/>
        </xdr:cNvSpPr>
      </xdr:nvSpPr>
      <xdr:spPr>
        <a:xfrm>
          <a:off x="3181350" y="7572375"/>
          <a:ext cx="179070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41</xdr:row>
      <xdr:rowOff>114300</xdr:rowOff>
    </xdr:from>
    <xdr:to>
      <xdr:col>4</xdr:col>
      <xdr:colOff>1009650</xdr:colOff>
      <xdr:row>41</xdr:row>
      <xdr:rowOff>161925</xdr:rowOff>
    </xdr:to>
    <xdr:sp>
      <xdr:nvSpPr>
        <xdr:cNvPr id="4" name="Line 90"/>
        <xdr:cNvSpPr>
          <a:spLocks/>
        </xdr:cNvSpPr>
      </xdr:nvSpPr>
      <xdr:spPr>
        <a:xfrm>
          <a:off x="2457450" y="8105775"/>
          <a:ext cx="1028700" cy="476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44</xdr:row>
      <xdr:rowOff>114300</xdr:rowOff>
    </xdr:from>
    <xdr:to>
      <xdr:col>4</xdr:col>
      <xdr:colOff>1000125</xdr:colOff>
      <xdr:row>44</xdr:row>
      <xdr:rowOff>161925</xdr:rowOff>
    </xdr:to>
    <xdr:sp>
      <xdr:nvSpPr>
        <xdr:cNvPr id="5" name="Line 91"/>
        <xdr:cNvSpPr>
          <a:spLocks/>
        </xdr:cNvSpPr>
      </xdr:nvSpPr>
      <xdr:spPr>
        <a:xfrm>
          <a:off x="2257425" y="8677275"/>
          <a:ext cx="1219200" cy="476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-0.03675</cdr:x>
      <cdr:y>0.32375</cdr:y>
    </cdr:from>
    <cdr:to>
      <cdr:x>0.0835</cdr:x>
      <cdr:y>0.51475</cdr:y>
    </cdr:to>
    <cdr:sp>
      <cdr:nvSpPr>
        <cdr:cNvPr id="1" name="Text 1"/>
        <cdr:cNvSpPr txBox="1">
          <a:spLocks noChangeArrowheads="1"/>
        </cdr:cNvSpPr>
      </cdr:nvSpPr>
      <cdr:spPr>
        <a:xfrm>
          <a:off x="-38099" y="361950"/>
          <a:ext cx="142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0.91675</cdr:x>
      <cdr:y>0.6905</cdr:y>
    </cdr:from>
    <cdr:to>
      <cdr:x>1</cdr:x>
      <cdr:y>0.879</cdr:y>
    </cdr:to>
    <cdr:sp>
      <cdr:nvSpPr>
        <cdr:cNvPr id="2" name="Text 2"/>
        <cdr:cNvSpPr txBox="1">
          <a:spLocks noChangeArrowheads="1"/>
        </cdr:cNvSpPr>
      </cdr:nvSpPr>
      <cdr:spPr>
        <a:xfrm>
          <a:off x="1095375" y="781050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johnson.cornell.edu/faculty/mcclain/Software/PredInt.htm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cols>
    <col min="1" max="1" width="4.28125" style="0" customWidth="1"/>
    <col min="10" max="10" width="18.00390625" style="0" customWidth="1"/>
    <col min="11" max="11" width="10.421875" style="0" customWidth="1"/>
  </cols>
  <sheetData>
    <row r="1" spans="1:11" ht="20.25">
      <c r="A1" s="196" t="s">
        <v>557</v>
      </c>
      <c r="B1" s="197"/>
      <c r="C1" s="197"/>
      <c r="D1" s="197"/>
      <c r="E1" s="197"/>
      <c r="F1" s="197"/>
      <c r="G1" s="197"/>
      <c r="H1" s="197"/>
      <c r="I1" s="197"/>
      <c r="J1" s="198"/>
      <c r="K1" s="1"/>
    </row>
    <row r="2" spans="1:11" ht="18.75">
      <c r="A2" s="199" t="s">
        <v>168</v>
      </c>
      <c r="B2" s="200"/>
      <c r="C2" s="200"/>
      <c r="D2" s="200"/>
      <c r="E2" s="200"/>
      <c r="F2" s="200"/>
      <c r="G2" s="200"/>
      <c r="H2" s="200"/>
      <c r="I2" s="200"/>
      <c r="J2" s="201"/>
      <c r="K2" s="1"/>
    </row>
    <row r="3" spans="1:11" ht="15">
      <c r="A3" s="202" t="s">
        <v>169</v>
      </c>
      <c r="B3" s="200"/>
      <c r="C3" s="200"/>
      <c r="D3" s="200"/>
      <c r="E3" s="200"/>
      <c r="F3" s="200"/>
      <c r="G3" s="200"/>
      <c r="H3" s="200"/>
      <c r="I3" s="200"/>
      <c r="J3" s="201"/>
      <c r="K3" s="1"/>
    </row>
    <row r="4" spans="1:11" ht="15">
      <c r="A4" s="202" t="s">
        <v>170</v>
      </c>
      <c r="B4" s="200"/>
      <c r="C4" s="200"/>
      <c r="D4" s="200"/>
      <c r="E4" s="200"/>
      <c r="F4" s="200"/>
      <c r="G4" s="200"/>
      <c r="H4" s="200"/>
      <c r="I4" s="200"/>
      <c r="J4" s="201"/>
      <c r="K4" s="1"/>
    </row>
    <row r="5" spans="1:11" ht="15">
      <c r="A5" s="202" t="s">
        <v>171</v>
      </c>
      <c r="B5" s="200"/>
      <c r="C5" s="200"/>
      <c r="D5" s="200"/>
      <c r="E5" s="200"/>
      <c r="F5" s="200"/>
      <c r="G5" s="200"/>
      <c r="H5" s="200"/>
      <c r="I5" s="200"/>
      <c r="J5" s="201"/>
      <c r="K5" s="1"/>
    </row>
    <row r="6" spans="1:11" ht="15.75" thickBot="1">
      <c r="A6" s="203" t="s">
        <v>172</v>
      </c>
      <c r="B6" s="204"/>
      <c r="C6" s="204"/>
      <c r="D6" s="204"/>
      <c r="E6" s="204"/>
      <c r="F6" s="204"/>
      <c r="G6" s="204"/>
      <c r="H6" s="204"/>
      <c r="I6" s="204"/>
      <c r="J6" s="205"/>
      <c r="K6" s="1"/>
    </row>
    <row r="7" spans="1:11" ht="18.75" customHeight="1">
      <c r="A7" s="4" t="s">
        <v>173</v>
      </c>
      <c r="B7" s="4"/>
      <c r="C7" s="4"/>
      <c r="D7" s="4"/>
      <c r="E7" s="2"/>
      <c r="F7" s="2"/>
      <c r="G7" s="2"/>
      <c r="H7" s="2"/>
      <c r="I7" s="2"/>
      <c r="J7" s="2"/>
      <c r="K7" s="2"/>
    </row>
    <row r="8" spans="1:11" ht="15.75">
      <c r="A8" s="4" t="s">
        <v>76</v>
      </c>
      <c r="B8" s="4"/>
      <c r="C8" s="4"/>
      <c r="D8" s="4"/>
      <c r="E8" s="2"/>
      <c r="F8" s="2"/>
      <c r="G8" s="2"/>
      <c r="H8" s="2"/>
      <c r="I8" s="2"/>
      <c r="J8" s="2"/>
      <c r="K8" s="2"/>
    </row>
    <row r="9" spans="1:11" ht="15.75">
      <c r="A9" s="4" t="s">
        <v>431</v>
      </c>
      <c r="B9" s="4"/>
      <c r="C9" s="4"/>
      <c r="D9" s="4"/>
      <c r="E9" s="2"/>
      <c r="F9" s="2"/>
      <c r="G9" s="2"/>
      <c r="H9" s="2"/>
      <c r="I9" s="2"/>
      <c r="J9" s="2"/>
      <c r="K9" s="2"/>
    </row>
    <row r="10" spans="1:11" ht="15.75">
      <c r="A10" s="4" t="s">
        <v>155</v>
      </c>
      <c r="B10" s="4"/>
      <c r="C10" s="4"/>
      <c r="D10" s="10"/>
      <c r="E10" s="2"/>
      <c r="F10" s="2"/>
      <c r="G10" s="2"/>
      <c r="H10" s="2"/>
      <c r="I10" s="2"/>
      <c r="J10" s="2"/>
      <c r="K10" s="2"/>
    </row>
    <row r="11" spans="1:11" ht="15.75">
      <c r="A11" s="4" t="s">
        <v>174</v>
      </c>
      <c r="B11" s="4"/>
      <c r="C11" s="4"/>
      <c r="D11" s="10"/>
      <c r="E11" s="2"/>
      <c r="F11" s="2"/>
      <c r="G11" s="2"/>
      <c r="H11" s="2"/>
      <c r="I11" s="2"/>
      <c r="J11" s="2"/>
      <c r="K11" s="2"/>
    </row>
    <row r="12" spans="1:11" ht="15.75">
      <c r="A12" s="242" t="s">
        <v>429</v>
      </c>
      <c r="B12" s="4"/>
      <c r="C12" s="4"/>
      <c r="D12" s="10"/>
      <c r="E12" s="2"/>
      <c r="F12" s="2"/>
      <c r="G12" s="2"/>
      <c r="H12" s="2"/>
      <c r="I12" s="2"/>
      <c r="J12" s="2"/>
      <c r="K12" s="2"/>
    </row>
    <row r="13" spans="1:6" s="172" customFormat="1" ht="15">
      <c r="A13" s="241" t="s">
        <v>425</v>
      </c>
      <c r="F13" s="241" t="s">
        <v>423</v>
      </c>
    </row>
    <row r="14" s="172" customFormat="1" ht="15">
      <c r="A14" s="241" t="s">
        <v>426</v>
      </c>
    </row>
    <row r="15" s="172" customFormat="1" ht="15">
      <c r="A15" s="241" t="s">
        <v>427</v>
      </c>
    </row>
    <row r="16" s="172" customFormat="1" ht="15">
      <c r="A16" s="241" t="s">
        <v>428</v>
      </c>
    </row>
    <row r="17" spans="2:10" s="172" customFormat="1" ht="14.25">
      <c r="B17" s="261" t="s">
        <v>424</v>
      </c>
      <c r="C17" s="262"/>
      <c r="D17" s="262"/>
      <c r="E17" s="262"/>
      <c r="F17" s="262"/>
      <c r="G17" s="262"/>
      <c r="H17" s="262"/>
      <c r="I17" s="262"/>
      <c r="J17" s="262"/>
    </row>
    <row r="18" spans="2:10" s="172" customFormat="1" ht="14.25">
      <c r="B18" s="262"/>
      <c r="C18" s="262"/>
      <c r="D18" s="262"/>
      <c r="E18" s="262"/>
      <c r="F18" s="262"/>
      <c r="G18" s="262"/>
      <c r="H18" s="262"/>
      <c r="I18" s="262"/>
      <c r="J18" s="262"/>
    </row>
    <row r="19" s="172" customFormat="1" ht="15">
      <c r="A19" s="241" t="s">
        <v>559</v>
      </c>
    </row>
    <row r="20" s="172" customFormat="1" ht="15">
      <c r="A20" s="241" t="s">
        <v>558</v>
      </c>
    </row>
    <row r="21" spans="1:11" ht="21.75" customHeight="1">
      <c r="A21" s="4" t="s">
        <v>175</v>
      </c>
      <c r="B21" s="4"/>
      <c r="C21" s="4"/>
      <c r="D21" s="10"/>
      <c r="E21" s="2"/>
      <c r="F21" s="2"/>
      <c r="G21" s="2"/>
      <c r="H21" s="2"/>
      <c r="I21" s="2"/>
      <c r="J21" s="2"/>
      <c r="K21" s="2"/>
    </row>
    <row r="22" spans="1:11" ht="15.75">
      <c r="A22" s="4" t="s">
        <v>176</v>
      </c>
      <c r="B22" s="4"/>
      <c r="C22" s="4"/>
      <c r="D22" s="10"/>
      <c r="E22" s="2"/>
      <c r="F22" s="2"/>
      <c r="G22" s="2"/>
      <c r="H22" s="2"/>
      <c r="I22" s="2"/>
      <c r="J22" s="2"/>
      <c r="K22" s="2"/>
    </row>
    <row r="23" spans="1:11" ht="15.75">
      <c r="A23" s="4" t="s">
        <v>177</v>
      </c>
      <c r="B23" s="4"/>
      <c r="C23" s="4"/>
      <c r="D23" s="10"/>
      <c r="E23" s="2"/>
      <c r="F23" s="2"/>
      <c r="G23" s="2"/>
      <c r="H23" s="2"/>
      <c r="I23" s="2"/>
      <c r="J23" s="2"/>
      <c r="K23" s="2"/>
    </row>
    <row r="24" spans="1:11" ht="18" customHeight="1">
      <c r="A24" s="16" t="s">
        <v>77</v>
      </c>
      <c r="B24" s="4"/>
      <c r="C24" s="4"/>
      <c r="D24" s="10"/>
      <c r="E24" s="2"/>
      <c r="F24" s="2"/>
      <c r="G24" s="2"/>
      <c r="H24" s="2"/>
      <c r="I24" s="2"/>
      <c r="J24" s="2"/>
      <c r="K24" s="2"/>
    </row>
    <row r="25" spans="1:11" ht="15.75">
      <c r="A25" s="4"/>
      <c r="B25" s="4" t="s">
        <v>178</v>
      </c>
      <c r="C25" s="4"/>
      <c r="D25" s="4"/>
      <c r="E25" s="2"/>
      <c r="F25" s="2"/>
      <c r="G25" s="2"/>
      <c r="H25" s="2"/>
      <c r="I25" s="2"/>
      <c r="J25" s="2"/>
      <c r="K25" s="2"/>
    </row>
    <row r="26" spans="1:11" ht="15.75">
      <c r="A26" s="4"/>
      <c r="B26" s="4" t="s">
        <v>179</v>
      </c>
      <c r="C26" s="4"/>
      <c r="D26" s="4"/>
      <c r="E26" s="2"/>
      <c r="F26" s="2"/>
      <c r="G26" s="2"/>
      <c r="H26" s="2"/>
      <c r="I26" s="2"/>
      <c r="J26" s="2"/>
      <c r="K26" s="2"/>
    </row>
    <row r="27" spans="1:11" ht="15.75">
      <c r="A27" s="4"/>
      <c r="B27" s="4" t="s">
        <v>180</v>
      </c>
      <c r="C27" s="4"/>
      <c r="D27" s="4"/>
      <c r="E27" s="2"/>
      <c r="F27" s="2"/>
      <c r="G27" s="2"/>
      <c r="H27" s="2"/>
      <c r="I27" s="2"/>
      <c r="J27" s="2"/>
      <c r="K27" s="2"/>
    </row>
    <row r="28" spans="1:11" ht="15.75">
      <c r="A28" s="4"/>
      <c r="B28" s="4" t="s">
        <v>181</v>
      </c>
      <c r="C28" s="4"/>
      <c r="D28" s="4"/>
      <c r="E28" s="2"/>
      <c r="F28" s="2"/>
      <c r="G28" s="2"/>
      <c r="H28" s="2"/>
      <c r="I28" s="2"/>
      <c r="J28" s="2"/>
      <c r="K28" s="2"/>
    </row>
    <row r="29" spans="1:11" ht="15.75">
      <c r="A29" s="4"/>
      <c r="B29" s="4" t="s">
        <v>182</v>
      </c>
      <c r="C29" s="4"/>
      <c r="D29" s="4"/>
      <c r="E29" s="2"/>
      <c r="F29" s="2"/>
      <c r="G29" s="2"/>
      <c r="H29" s="2"/>
      <c r="I29" s="2"/>
      <c r="J29" s="2"/>
      <c r="K29" s="2"/>
    </row>
    <row r="30" spans="1:11" ht="15.75">
      <c r="A30" s="4"/>
      <c r="B30" s="4" t="s">
        <v>183</v>
      </c>
      <c r="C30" s="4"/>
      <c r="D30" s="4"/>
      <c r="E30" s="2"/>
      <c r="F30" s="2"/>
      <c r="G30" s="2"/>
      <c r="H30" s="2"/>
      <c r="I30" s="2"/>
      <c r="J30" s="2"/>
      <c r="K30" s="2"/>
    </row>
    <row r="31" spans="1:11" ht="15.75">
      <c r="A31" s="4"/>
      <c r="B31" s="4" t="s">
        <v>184</v>
      </c>
      <c r="C31" s="4"/>
      <c r="D31" s="4"/>
      <c r="E31" s="2"/>
      <c r="F31" s="2"/>
      <c r="G31" s="2"/>
      <c r="H31" s="2"/>
      <c r="I31" s="2"/>
      <c r="J31" s="2"/>
      <c r="K31" s="2"/>
    </row>
    <row r="32" spans="1:11" ht="15.75">
      <c r="A32" s="4"/>
      <c r="B32" s="4" t="s">
        <v>185</v>
      </c>
      <c r="C32" s="4"/>
      <c r="D32" s="4"/>
      <c r="E32" s="2"/>
      <c r="F32" s="2"/>
      <c r="G32" s="2"/>
      <c r="H32" s="2"/>
      <c r="I32" s="2"/>
      <c r="J32" s="2"/>
      <c r="K32" s="2"/>
    </row>
    <row r="33" spans="1:11" ht="15.75">
      <c r="A33" s="4"/>
      <c r="B33" s="4" t="s">
        <v>186</v>
      </c>
      <c r="C33" s="4"/>
      <c r="D33" s="4"/>
      <c r="E33" s="2"/>
      <c r="F33" s="2"/>
      <c r="G33" s="2"/>
      <c r="H33" s="2"/>
      <c r="I33" s="2"/>
      <c r="J33" s="2"/>
      <c r="K33" s="2"/>
    </row>
    <row r="34" spans="1:11" ht="15.75">
      <c r="A34" s="4"/>
      <c r="B34" s="4" t="s">
        <v>187</v>
      </c>
      <c r="C34" s="4"/>
      <c r="D34" s="4"/>
      <c r="E34" s="2"/>
      <c r="F34" s="2"/>
      <c r="G34" s="2"/>
      <c r="H34" s="2"/>
      <c r="I34" s="2"/>
      <c r="J34" s="2"/>
      <c r="K34" s="2"/>
    </row>
    <row r="35" spans="1:11" ht="15.75">
      <c r="A35" s="4"/>
      <c r="B35" s="4" t="s">
        <v>188</v>
      </c>
      <c r="C35" s="4"/>
      <c r="D35" s="4"/>
      <c r="E35" s="2"/>
      <c r="F35" s="2"/>
      <c r="G35" s="2"/>
      <c r="H35" s="2"/>
      <c r="I35" s="2"/>
      <c r="J35" s="2"/>
      <c r="K35" s="2"/>
    </row>
    <row r="36" spans="1:11" ht="15.75">
      <c r="A36" s="4"/>
      <c r="B36" s="4" t="s">
        <v>189</v>
      </c>
      <c r="C36" s="4"/>
      <c r="D36" s="4"/>
      <c r="E36" s="2"/>
      <c r="F36" s="2"/>
      <c r="G36" s="2"/>
      <c r="H36" s="2"/>
      <c r="I36" s="2"/>
      <c r="J36" s="2"/>
      <c r="K36" s="2"/>
    </row>
    <row r="37" spans="1:11" ht="15.75">
      <c r="A37" s="4"/>
      <c r="B37" s="4" t="s">
        <v>190</v>
      </c>
      <c r="C37" s="4"/>
      <c r="D37" s="4"/>
      <c r="E37" s="2"/>
      <c r="F37" s="2"/>
      <c r="G37" s="2"/>
      <c r="H37" s="2"/>
      <c r="I37" s="2"/>
      <c r="J37" s="2"/>
      <c r="K37" s="2"/>
    </row>
    <row r="38" spans="1:11" ht="15.75">
      <c r="A38" s="4"/>
      <c r="B38" s="4" t="s">
        <v>0</v>
      </c>
      <c r="C38" s="4"/>
      <c r="D38" s="4"/>
      <c r="E38" s="2"/>
      <c r="F38" s="2"/>
      <c r="G38" s="2"/>
      <c r="H38" s="2"/>
      <c r="I38" s="2"/>
      <c r="J38" s="2"/>
      <c r="K38" s="2"/>
    </row>
    <row r="39" spans="1:11" ht="19.5" customHeight="1">
      <c r="A39" s="16" t="s">
        <v>430</v>
      </c>
      <c r="B39" s="4"/>
      <c r="C39" s="4"/>
      <c r="D39" s="4"/>
      <c r="E39" s="2"/>
      <c r="F39" s="2"/>
      <c r="G39" s="2"/>
      <c r="H39" s="2"/>
      <c r="I39" s="2"/>
      <c r="J39" s="2"/>
      <c r="K39" s="2"/>
    </row>
    <row r="40" spans="1:11" ht="15.75">
      <c r="A40" s="4"/>
      <c r="B40" s="4" t="s">
        <v>191</v>
      </c>
      <c r="C40" s="4"/>
      <c r="D40" s="4"/>
      <c r="E40" s="2"/>
      <c r="F40" s="2"/>
      <c r="G40" s="2"/>
      <c r="H40" s="2"/>
      <c r="I40" s="2"/>
      <c r="J40" s="2"/>
      <c r="K40" s="2"/>
    </row>
    <row r="41" spans="1:11" ht="15.75">
      <c r="A41" s="4"/>
      <c r="B41" s="4" t="s">
        <v>192</v>
      </c>
      <c r="C41" s="4"/>
      <c r="D41" s="4"/>
      <c r="E41" s="2"/>
      <c r="F41" s="2"/>
      <c r="G41" s="2"/>
      <c r="H41" s="2"/>
      <c r="I41" s="2"/>
      <c r="J41" s="2"/>
      <c r="K41" s="2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sheetProtection/>
  <mergeCells count="1">
    <mergeCell ref="B17:J18"/>
  </mergeCells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9">
      <selection activeCell="A1" sqref="A1"/>
    </sheetView>
  </sheetViews>
  <sheetFormatPr defaultColWidth="9.28125" defaultRowHeight="12.75"/>
  <cols>
    <col min="1" max="1" width="15.7109375" style="174" customWidth="1"/>
    <col min="2" max="2" width="9.28125" style="174" customWidth="1"/>
    <col min="3" max="3" width="8.57421875" style="174" customWidth="1"/>
    <col min="4" max="4" width="18.28125" style="174" customWidth="1"/>
    <col min="5" max="7" width="9.28125" style="174" customWidth="1"/>
    <col min="8" max="8" width="5.28125" style="174" customWidth="1"/>
    <col min="9" max="16384" width="9.28125" style="174" customWidth="1"/>
  </cols>
  <sheetData>
    <row r="1" spans="1:9" ht="21" customHeight="1">
      <c r="A1" s="206" t="s">
        <v>309</v>
      </c>
      <c r="B1" s="207"/>
      <c r="C1" s="207"/>
      <c r="D1" s="207"/>
      <c r="E1" s="207"/>
      <c r="F1" s="207"/>
      <c r="G1" s="207"/>
      <c r="H1" s="207"/>
      <c r="I1" s="208"/>
    </row>
    <row r="2" spans="1:7" ht="18" customHeight="1">
      <c r="A2" s="4"/>
      <c r="B2" s="4"/>
      <c r="C2" s="4"/>
      <c r="D2" s="4"/>
      <c r="E2" s="4"/>
      <c r="F2" s="175"/>
      <c r="G2" s="175"/>
    </row>
    <row r="3" spans="1:5" ht="15">
      <c r="A3" s="4"/>
      <c r="B3" s="4"/>
      <c r="C3" s="4"/>
      <c r="D3" s="4"/>
      <c r="E3" s="4"/>
    </row>
    <row r="4" spans="1:6" ht="15">
      <c r="A4" s="4"/>
      <c r="B4" s="4"/>
      <c r="C4" s="4"/>
      <c r="D4" s="4"/>
      <c r="E4" s="4"/>
      <c r="F4" s="176"/>
    </row>
    <row r="5" spans="1:6" ht="15">
      <c r="A5" s="4"/>
      <c r="B5" s="4"/>
      <c r="C5" s="4"/>
      <c r="D5" s="4"/>
      <c r="E5" s="4"/>
      <c r="F5" s="176"/>
    </row>
    <row r="6" spans="1:6" ht="15">
      <c r="A6" s="4"/>
      <c r="B6" s="4"/>
      <c r="C6" s="4"/>
      <c r="D6" s="4"/>
      <c r="E6" s="4"/>
      <c r="F6" s="176"/>
    </row>
    <row r="7" spans="1:6" ht="15">
      <c r="A7" s="4"/>
      <c r="B7" s="4"/>
      <c r="C7" s="4"/>
      <c r="D7" s="4"/>
      <c r="E7" s="4"/>
      <c r="F7" s="176"/>
    </row>
    <row r="8" spans="1:6" ht="15">
      <c r="A8" s="4"/>
      <c r="B8" s="4"/>
      <c r="C8" s="4"/>
      <c r="D8" s="4"/>
      <c r="E8" s="4"/>
      <c r="F8" s="176"/>
    </row>
    <row r="9" spans="1:11" ht="15">
      <c r="A9" s="4"/>
      <c r="B9" s="4"/>
      <c r="C9" s="4"/>
      <c r="D9" s="4"/>
      <c r="E9" s="4"/>
      <c r="F9" s="176"/>
      <c r="K9" s="4"/>
    </row>
    <row r="10" spans="1:6" ht="15">
      <c r="A10" s="4"/>
      <c r="B10" s="4"/>
      <c r="C10" s="4"/>
      <c r="D10" s="4"/>
      <c r="E10" s="4"/>
      <c r="F10" s="176"/>
    </row>
    <row r="11" spans="1:6" ht="15">
      <c r="A11" s="4"/>
      <c r="B11" s="4"/>
      <c r="C11" s="4"/>
      <c r="D11" s="4"/>
      <c r="E11" s="4"/>
      <c r="F11" s="176"/>
    </row>
    <row r="12" spans="1:6" ht="15">
      <c r="A12" s="4"/>
      <c r="B12" s="4"/>
      <c r="C12" s="4"/>
      <c r="D12" s="4"/>
      <c r="E12" s="4"/>
      <c r="F12" s="176"/>
    </row>
    <row r="13" spans="1:6" ht="15">
      <c r="A13" s="4"/>
      <c r="B13" s="4"/>
      <c r="C13" s="4"/>
      <c r="D13" s="4"/>
      <c r="E13" s="4"/>
      <c r="F13" s="176"/>
    </row>
    <row r="14" spans="1:6" ht="40.5" customHeight="1" thickBot="1">
      <c r="A14" s="177" t="s">
        <v>261</v>
      </c>
      <c r="B14" s="177"/>
      <c r="C14" s="4"/>
      <c r="D14" s="177" t="s">
        <v>310</v>
      </c>
      <c r="E14" s="177"/>
      <c r="F14" s="176"/>
    </row>
    <row r="15" spans="1:6" ht="11.25" customHeight="1">
      <c r="A15" s="4"/>
      <c r="B15" s="4"/>
      <c r="C15" s="4"/>
      <c r="D15" s="4"/>
      <c r="E15" s="4"/>
      <c r="F15" s="176"/>
    </row>
    <row r="16" spans="1:5" s="179" customFormat="1" ht="15">
      <c r="A16" s="178" t="s">
        <v>311</v>
      </c>
      <c r="B16" s="178" t="s">
        <v>312</v>
      </c>
      <c r="D16" s="178" t="s">
        <v>311</v>
      </c>
      <c r="E16" s="178" t="s">
        <v>312</v>
      </c>
    </row>
    <row r="17" spans="1:10" ht="15">
      <c r="A17" s="176" t="s">
        <v>313</v>
      </c>
      <c r="B17" s="180">
        <v>0.999969481490524</v>
      </c>
      <c r="D17" s="176" t="s">
        <v>314</v>
      </c>
      <c r="E17" s="174">
        <v>0.07895138401440474</v>
      </c>
      <c r="I17" s="172"/>
      <c r="J17"/>
    </row>
    <row r="18" spans="1:10" ht="15">
      <c r="A18" s="176" t="s">
        <v>315</v>
      </c>
      <c r="B18" s="174">
        <v>0.1728568376720481</v>
      </c>
      <c r="D18" s="176" t="s">
        <v>316</v>
      </c>
      <c r="E18" s="174">
        <v>0.08288827173680838</v>
      </c>
      <c r="I18" s="172"/>
      <c r="J18"/>
    </row>
    <row r="19" spans="1:10" ht="15">
      <c r="A19" s="176" t="s">
        <v>317</v>
      </c>
      <c r="B19" s="174">
        <v>0.26346629230628377</v>
      </c>
      <c r="D19" s="176" t="s">
        <v>318</v>
      </c>
      <c r="E19" s="174">
        <v>0.11069063386944182</v>
      </c>
      <c r="I19" s="172"/>
      <c r="J19"/>
    </row>
    <row r="20" spans="1:10" ht="15">
      <c r="A20" s="176" t="s">
        <v>316</v>
      </c>
      <c r="B20" s="174">
        <v>0.08288827173680838</v>
      </c>
      <c r="D20" s="176" t="s">
        <v>319</v>
      </c>
      <c r="E20" s="174">
        <v>0.119541001617481</v>
      </c>
      <c r="I20" s="172"/>
      <c r="J20"/>
    </row>
    <row r="21" spans="1:10" ht="15">
      <c r="A21" s="176" t="s">
        <v>320</v>
      </c>
      <c r="B21" s="174">
        <v>0.2758262886440626</v>
      </c>
      <c r="D21" s="176" t="s">
        <v>321</v>
      </c>
      <c r="E21" s="174">
        <v>0.16583758049256875</v>
      </c>
      <c r="I21" s="172"/>
      <c r="J21"/>
    </row>
    <row r="22" spans="1:10" ht="15">
      <c r="A22" s="176" t="s">
        <v>319</v>
      </c>
      <c r="B22" s="174">
        <v>0.119541001617481</v>
      </c>
      <c r="D22" s="176" t="s">
        <v>315</v>
      </c>
      <c r="E22" s="174">
        <v>0.1728568376720481</v>
      </c>
      <c r="I22" s="172"/>
      <c r="J22"/>
    </row>
    <row r="23" spans="1:10" ht="15">
      <c r="A23" s="176" t="s">
        <v>318</v>
      </c>
      <c r="B23" s="174">
        <v>0.11069063386944182</v>
      </c>
      <c r="D23" s="176" t="s">
        <v>322</v>
      </c>
      <c r="E23" s="174">
        <v>0.18384350108340708</v>
      </c>
      <c r="I23" s="172"/>
      <c r="J23"/>
    </row>
    <row r="24" spans="1:10" ht="15">
      <c r="A24" s="176" t="s">
        <v>314</v>
      </c>
      <c r="B24" s="174">
        <v>0.07895138401440474</v>
      </c>
      <c r="D24" s="176" t="s">
        <v>323</v>
      </c>
      <c r="E24" s="174">
        <v>0.22019104586931973</v>
      </c>
      <c r="I24" s="172"/>
      <c r="J24"/>
    </row>
    <row r="25" spans="1:10" ht="15">
      <c r="A25" s="176" t="s">
        <v>324</v>
      </c>
      <c r="B25" s="174">
        <v>0.29181798760948513</v>
      </c>
      <c r="D25" s="176" t="s">
        <v>317</v>
      </c>
      <c r="E25" s="174">
        <v>0.26346629230628377</v>
      </c>
      <c r="I25" s="172"/>
      <c r="J25"/>
    </row>
    <row r="26" spans="1:10" ht="15">
      <c r="A26" s="176" t="s">
        <v>322</v>
      </c>
      <c r="B26" s="174">
        <v>0.18384350108340708</v>
      </c>
      <c r="D26" s="176" t="s">
        <v>320</v>
      </c>
      <c r="E26" s="174">
        <v>0.2758262886440626</v>
      </c>
      <c r="I26" s="172"/>
      <c r="J26"/>
    </row>
    <row r="27" spans="1:10" ht="15">
      <c r="A27" s="176" t="s">
        <v>321</v>
      </c>
      <c r="B27" s="174">
        <v>0.16583758049256875</v>
      </c>
      <c r="D27" s="176" t="s">
        <v>325</v>
      </c>
      <c r="E27" s="174">
        <v>0.2760399182103946</v>
      </c>
      <c r="I27" s="172"/>
      <c r="J27"/>
    </row>
    <row r="28" spans="1:10" ht="15">
      <c r="A28" s="176" t="s">
        <v>325</v>
      </c>
      <c r="B28" s="174">
        <v>0.2760399182103946</v>
      </c>
      <c r="D28" s="176" t="s">
        <v>324</v>
      </c>
      <c r="E28" s="174">
        <v>0.29181798760948513</v>
      </c>
      <c r="I28" s="172"/>
      <c r="J28"/>
    </row>
    <row r="29" spans="1:10" ht="15">
      <c r="A29" s="176" t="s">
        <v>323</v>
      </c>
      <c r="B29" s="174">
        <v>0.22019104586931973</v>
      </c>
      <c r="D29" s="176" t="s">
        <v>313</v>
      </c>
      <c r="E29" s="174">
        <v>0.999969481490524</v>
      </c>
      <c r="I29" s="172"/>
      <c r="J29"/>
    </row>
    <row r="30" ht="15">
      <c r="I30" s="172"/>
    </row>
    <row r="31" ht="15">
      <c r="I31" s="172"/>
    </row>
    <row r="32" ht="15">
      <c r="I32" s="172"/>
    </row>
    <row r="33" ht="15">
      <c r="I33" s="172"/>
    </row>
    <row r="34" ht="15">
      <c r="I34" s="172"/>
    </row>
    <row r="35" ht="15">
      <c r="I35" s="172"/>
    </row>
    <row r="36" ht="15">
      <c r="I36" s="172"/>
    </row>
    <row r="37" ht="15">
      <c r="I37" s="172"/>
    </row>
    <row r="38" ht="15">
      <c r="I38" s="172"/>
    </row>
    <row r="39" ht="15">
      <c r="I39" s="172"/>
    </row>
    <row r="40" ht="15">
      <c r="I40" s="172"/>
    </row>
    <row r="41" ht="15">
      <c r="I41" s="172"/>
    </row>
    <row r="42" ht="15">
      <c r="I42" s="172"/>
    </row>
    <row r="43" ht="15">
      <c r="I43" s="172"/>
    </row>
    <row r="44" ht="15">
      <c r="I44" s="172"/>
    </row>
    <row r="45" ht="15">
      <c r="I45" s="172"/>
    </row>
    <row r="46" ht="15">
      <c r="I46" s="172"/>
    </row>
    <row r="47" ht="15">
      <c r="I47" s="172"/>
    </row>
    <row r="48" ht="15">
      <c r="I48" s="172"/>
    </row>
    <row r="49" ht="15">
      <c r="I49" s="172"/>
    </row>
    <row r="50" ht="15">
      <c r="I50" s="172"/>
    </row>
    <row r="51" ht="15">
      <c r="I51" s="172"/>
    </row>
    <row r="52" ht="15">
      <c r="I52" s="172"/>
    </row>
    <row r="53" ht="15">
      <c r="I53" s="172"/>
    </row>
    <row r="54" ht="15">
      <c r="I54" s="172"/>
    </row>
    <row r="55" ht="15">
      <c r="I55" s="172"/>
    </row>
    <row r="56" ht="15">
      <c r="I56" s="172"/>
    </row>
    <row r="57" ht="15">
      <c r="I57" s="172"/>
    </row>
    <row r="58" ht="15">
      <c r="I58" s="172"/>
    </row>
    <row r="59" ht="15">
      <c r="I59" s="172"/>
    </row>
    <row r="60" ht="15">
      <c r="I60" s="172"/>
    </row>
    <row r="61" ht="15">
      <c r="I61" s="172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SheetLayoutView="100" zoomScalePageLayoutView="0" workbookViewId="0" topLeftCell="A28">
      <selection activeCell="A1" sqref="A1"/>
    </sheetView>
  </sheetViews>
  <sheetFormatPr defaultColWidth="9.28125" defaultRowHeight="12.75"/>
  <cols>
    <col min="1" max="2" width="9.28125" style="4" customWidth="1"/>
    <col min="3" max="3" width="12.28125" style="4" customWidth="1"/>
    <col min="4" max="4" width="22.28125" style="10" customWidth="1"/>
    <col min="5" max="6" width="8.7109375" style="4" customWidth="1"/>
    <col min="7" max="7" width="9.28125" style="4" customWidth="1"/>
    <col min="8" max="8" width="13.28125" style="4" customWidth="1"/>
    <col min="9" max="16384" width="9.28125" style="4" customWidth="1"/>
  </cols>
  <sheetData>
    <row r="1" spans="1:8" ht="21.75" customHeight="1">
      <c r="A1" s="206" t="s">
        <v>188</v>
      </c>
      <c r="B1" s="207"/>
      <c r="C1" s="207"/>
      <c r="D1" s="207"/>
      <c r="E1" s="207"/>
      <c r="F1" s="207"/>
      <c r="G1" s="207"/>
      <c r="H1" s="208"/>
    </row>
    <row r="2" ht="18.75" customHeight="1">
      <c r="A2" s="4" t="s">
        <v>114</v>
      </c>
    </row>
    <row r="3" ht="15">
      <c r="A3" s="4" t="s">
        <v>115</v>
      </c>
    </row>
    <row r="4" ht="8.25" customHeight="1"/>
    <row r="5" spans="1:8" ht="24" customHeight="1">
      <c r="A5" s="209" t="s">
        <v>337</v>
      </c>
      <c r="B5" s="210"/>
      <c r="C5" s="210"/>
      <c r="D5" s="210"/>
      <c r="E5" s="210"/>
      <c r="F5" s="210"/>
      <c r="G5" s="210"/>
      <c r="H5" s="211"/>
    </row>
    <row r="6" spans="1:4" ht="20.25" customHeight="1">
      <c r="A6" s="181" t="s">
        <v>120</v>
      </c>
      <c r="D6" s="4"/>
    </row>
    <row r="7" spans="1:4" ht="15.75" customHeight="1">
      <c r="A7" s="4" t="s">
        <v>523</v>
      </c>
      <c r="D7" s="4"/>
    </row>
    <row r="8" spans="1:4" ht="15">
      <c r="A8" s="4" t="s">
        <v>384</v>
      </c>
      <c r="D8" s="4"/>
    </row>
    <row r="9" spans="1:4" ht="15">
      <c r="A9" s="4" t="s">
        <v>116</v>
      </c>
      <c r="D9" s="4"/>
    </row>
    <row r="10" spans="1:4" ht="15">
      <c r="A10" s="4" t="s">
        <v>117</v>
      </c>
      <c r="D10" s="4"/>
    </row>
    <row r="11" spans="1:4" ht="15">
      <c r="A11" s="42" t="s">
        <v>118</v>
      </c>
      <c r="B11" s="42"/>
      <c r="D11" s="4"/>
    </row>
    <row r="12" s="42" customFormat="1" ht="5.25" customHeight="1"/>
    <row r="13" spans="1:4" ht="17.25" customHeight="1" thickBot="1">
      <c r="A13" s="177" t="s">
        <v>195</v>
      </c>
      <c r="B13" s="177"/>
      <c r="D13" s="57" t="s">
        <v>266</v>
      </c>
    </row>
    <row r="14" spans="1:8" ht="15">
      <c r="A14" s="8" t="s">
        <v>197</v>
      </c>
      <c r="B14" s="8" t="s">
        <v>198</v>
      </c>
      <c r="D14" s="182" t="s">
        <v>197</v>
      </c>
      <c r="E14" s="182"/>
      <c r="G14" s="172"/>
      <c r="H14" s="172"/>
    </row>
    <row r="15" spans="1:8" ht="15">
      <c r="A15" s="10">
        <v>1</v>
      </c>
      <c r="B15" s="10">
        <v>2</v>
      </c>
      <c r="G15" s="172"/>
      <c r="H15" s="172"/>
    </row>
    <row r="16" spans="1:8" ht="15">
      <c r="A16" s="10">
        <v>2</v>
      </c>
      <c r="B16" s="10">
        <v>3</v>
      </c>
      <c r="D16" s="95" t="s">
        <v>267</v>
      </c>
      <c r="E16" s="15">
        <v>3.8181818181818183</v>
      </c>
      <c r="G16" s="172"/>
      <c r="H16" s="172"/>
    </row>
    <row r="17" spans="1:8" ht="15">
      <c r="A17" s="10">
        <v>3</v>
      </c>
      <c r="B17" s="10">
        <v>4</v>
      </c>
      <c r="D17" s="95" t="s">
        <v>268</v>
      </c>
      <c r="E17" s="15">
        <v>0.6152336114795864</v>
      </c>
      <c r="G17" s="172"/>
      <c r="H17" s="172"/>
    </row>
    <row r="18" spans="1:8" ht="15">
      <c r="A18" s="10">
        <v>4</v>
      </c>
      <c r="B18" s="10">
        <v>3</v>
      </c>
      <c r="D18" s="95" t="s">
        <v>269</v>
      </c>
      <c r="E18" s="15">
        <v>3</v>
      </c>
      <c r="G18" s="172"/>
      <c r="H18" s="172"/>
    </row>
    <row r="19" spans="1:8" ht="15">
      <c r="A19" s="10">
        <v>3</v>
      </c>
      <c r="B19" s="10">
        <v>5</v>
      </c>
      <c r="D19" s="95" t="s">
        <v>270</v>
      </c>
      <c r="E19" s="15">
        <v>3</v>
      </c>
      <c r="G19" s="172"/>
      <c r="H19" s="172"/>
    </row>
    <row r="20" spans="1:8" ht="15">
      <c r="A20" s="10">
        <v>5</v>
      </c>
      <c r="B20" s="10">
        <v>11</v>
      </c>
      <c r="D20" s="95" t="s">
        <v>271</v>
      </c>
      <c r="E20" s="15">
        <v>2.040499047693079</v>
      </c>
      <c r="G20" s="172"/>
      <c r="H20" s="172"/>
    </row>
    <row r="21" spans="1:8" ht="15">
      <c r="A21" s="10">
        <v>8</v>
      </c>
      <c r="B21" s="10">
        <v>6</v>
      </c>
      <c r="D21" s="95" t="s">
        <v>272</v>
      </c>
      <c r="E21" s="15">
        <v>4.163636363636362</v>
      </c>
      <c r="G21" s="172"/>
      <c r="H21" s="172"/>
    </row>
    <row r="22" spans="1:8" ht="15">
      <c r="A22" s="10">
        <v>6</v>
      </c>
      <c r="B22" s="10">
        <v>10</v>
      </c>
      <c r="D22" s="95" t="s">
        <v>273</v>
      </c>
      <c r="E22" s="15">
        <v>0.26080102718610654</v>
      </c>
      <c r="G22" s="172"/>
      <c r="H22" s="172"/>
    </row>
    <row r="23" spans="1:8" ht="15">
      <c r="A23" s="10">
        <v>5</v>
      </c>
      <c r="B23" s="10">
        <v>7</v>
      </c>
      <c r="D23" s="95" t="s">
        <v>274</v>
      </c>
      <c r="E23" s="15">
        <v>0.7304774658891213</v>
      </c>
      <c r="G23" s="172"/>
      <c r="H23" s="172"/>
    </row>
    <row r="24" spans="1:8" ht="15">
      <c r="A24" s="10">
        <v>3</v>
      </c>
      <c r="B24" s="10">
        <v>4</v>
      </c>
      <c r="D24" s="95" t="s">
        <v>275</v>
      </c>
      <c r="E24" s="15">
        <v>7</v>
      </c>
      <c r="G24" s="172"/>
      <c r="H24" s="172"/>
    </row>
    <row r="25" spans="1:8" ht="15">
      <c r="A25" s="10">
        <v>2</v>
      </c>
      <c r="B25" s="10">
        <v>5</v>
      </c>
      <c r="D25" s="95" t="s">
        <v>276</v>
      </c>
      <c r="E25" s="15">
        <v>1</v>
      </c>
      <c r="G25" s="172"/>
      <c r="H25" s="172"/>
    </row>
    <row r="26" spans="4:8" ht="15">
      <c r="D26" s="95" t="s">
        <v>277</v>
      </c>
      <c r="E26" s="15">
        <v>8</v>
      </c>
      <c r="G26" s="172"/>
      <c r="H26" s="172"/>
    </row>
    <row r="27" spans="4:8" ht="15">
      <c r="D27" s="95" t="s">
        <v>278</v>
      </c>
      <c r="E27" s="15">
        <v>42</v>
      </c>
      <c r="G27" s="172"/>
      <c r="H27" s="172"/>
    </row>
    <row r="28" spans="4:8" ht="15">
      <c r="D28" s="95" t="s">
        <v>279</v>
      </c>
      <c r="E28" s="15">
        <v>11</v>
      </c>
      <c r="G28" s="172"/>
      <c r="H28" s="172"/>
    </row>
    <row r="29" spans="4:8" ht="15.75" thickBot="1">
      <c r="D29" s="96" t="s">
        <v>383</v>
      </c>
      <c r="E29" s="18">
        <v>1.3708261500027557</v>
      </c>
      <c r="G29" s="172"/>
      <c r="H29" s="172"/>
    </row>
    <row r="30" spans="1:4" ht="21.75" customHeight="1">
      <c r="A30" s="181" t="s">
        <v>119</v>
      </c>
      <c r="D30" s="4"/>
    </row>
    <row r="31" spans="1:4" ht="6.75" customHeight="1">
      <c r="A31" s="5"/>
      <c r="D31" s="4"/>
    </row>
    <row r="32" spans="1:6" ht="15">
      <c r="A32" s="42"/>
      <c r="B32" s="183" t="s">
        <v>338</v>
      </c>
      <c r="C32" s="80"/>
      <c r="D32" s="184" t="s">
        <v>335</v>
      </c>
      <c r="E32" s="62">
        <f>E16-E29</f>
        <v>2.4473556681790627</v>
      </c>
      <c r="F32" s="4" t="s">
        <v>524</v>
      </c>
    </row>
    <row r="33" spans="1:6" ht="15">
      <c r="A33" s="42"/>
      <c r="B33" s="82"/>
      <c r="C33" s="45"/>
      <c r="D33" s="83" t="s">
        <v>336</v>
      </c>
      <c r="E33" s="47">
        <f>E16+E29</f>
        <v>5.189007968184574</v>
      </c>
      <c r="F33" s="4" t="s">
        <v>525</v>
      </c>
    </row>
    <row r="34" spans="7:8" ht="6" customHeight="1">
      <c r="G34" s="172"/>
      <c r="H34" s="172"/>
    </row>
    <row r="35" spans="1:8" ht="15">
      <c r="A35" s="14" t="s">
        <v>121</v>
      </c>
      <c r="G35" s="172"/>
      <c r="H35" s="172"/>
    </row>
    <row r="36" spans="1:8" ht="15">
      <c r="A36" s="4" t="s">
        <v>526</v>
      </c>
      <c r="G36" s="172"/>
      <c r="H36" s="172"/>
    </row>
    <row r="37" spans="7:8" ht="15">
      <c r="G37" s="172"/>
      <c r="H37" s="172"/>
    </row>
    <row r="38" spans="1:8" ht="24" customHeight="1">
      <c r="A38" s="209" t="s">
        <v>326</v>
      </c>
      <c r="B38" s="210"/>
      <c r="C38" s="210"/>
      <c r="D38" s="210"/>
      <c r="E38" s="210"/>
      <c r="F38" s="210"/>
      <c r="G38" s="210"/>
      <c r="H38" s="211"/>
    </row>
    <row r="39" spans="1:6" ht="15">
      <c r="A39" s="42"/>
      <c r="B39" s="183" t="s">
        <v>327</v>
      </c>
      <c r="C39" s="185"/>
      <c r="D39" s="184" t="s">
        <v>328</v>
      </c>
      <c r="E39" s="62">
        <f>AVERAGE(A15:A25)</f>
        <v>3.8181818181818183</v>
      </c>
      <c r="F39" s="4" t="s">
        <v>122</v>
      </c>
    </row>
    <row r="40" spans="1:6" ht="15">
      <c r="A40" s="42"/>
      <c r="B40" s="186"/>
      <c r="C40" s="98"/>
      <c r="D40" s="81" t="s">
        <v>329</v>
      </c>
      <c r="E40" s="43">
        <f>STDEV(A15:A25)</f>
        <v>2.040499047693079</v>
      </c>
      <c r="F40" s="4" t="s">
        <v>123</v>
      </c>
    </row>
    <row r="41" spans="1:6" ht="15">
      <c r="A41" s="42"/>
      <c r="B41" s="187"/>
      <c r="C41" s="128"/>
      <c r="D41" s="83" t="s">
        <v>330</v>
      </c>
      <c r="E41" s="87">
        <f>COUNT(A15:A25)</f>
        <v>11</v>
      </c>
      <c r="F41" s="4" t="s">
        <v>124</v>
      </c>
    </row>
    <row r="42" spans="1:5" ht="15">
      <c r="A42" s="42"/>
      <c r="B42" s="183" t="s">
        <v>331</v>
      </c>
      <c r="C42" s="185"/>
      <c r="D42" s="184" t="s">
        <v>332</v>
      </c>
      <c r="E42" s="84">
        <v>0.95</v>
      </c>
    </row>
    <row r="43" spans="1:6" ht="15">
      <c r="A43" s="42"/>
      <c r="B43" s="187"/>
      <c r="C43" s="128"/>
      <c r="D43" s="83" t="s">
        <v>333</v>
      </c>
      <c r="E43" s="47">
        <f>TINV(1-E42,E41-1)</f>
        <v>2.228138842425868</v>
      </c>
      <c r="F43" s="4" t="s">
        <v>125</v>
      </c>
    </row>
    <row r="44" spans="1:6" ht="15">
      <c r="A44" s="42"/>
      <c r="B44" s="183" t="s">
        <v>334</v>
      </c>
      <c r="C44" s="185"/>
      <c r="D44" s="184" t="s">
        <v>335</v>
      </c>
      <c r="E44" s="62">
        <f>E39-E43*E40/SQRT(E41)</f>
        <v>2.4473559112782066</v>
      </c>
      <c r="F44" s="4" t="s">
        <v>126</v>
      </c>
    </row>
    <row r="45" spans="1:6" ht="15">
      <c r="A45" s="42"/>
      <c r="B45" s="187"/>
      <c r="C45" s="128"/>
      <c r="D45" s="83" t="s">
        <v>336</v>
      </c>
      <c r="E45" s="47">
        <f>E39+E43*E40/SQRT(E41)</f>
        <v>5.18900772508543</v>
      </c>
      <c r="F45" s="4" t="s">
        <v>127</v>
      </c>
    </row>
  </sheetData>
  <sheetProtection/>
  <printOptions/>
  <pageMargins left="0.75" right="0.75" top="0.79" bottom="0.65" header="0.5" footer="0.5"/>
  <pageSetup horizontalDpi="600" verticalDpi="600" orientation="portrait" scale="95" r:id="rId1"/>
  <headerFooter alignWithMargins="0">
    <oddHeader>&amp;LSheet: &amp;A&amp;CFile: &amp;F&amp;RPage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87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12.57421875" style="4" customWidth="1"/>
    <col min="2" max="2" width="1.7109375" style="4" customWidth="1"/>
    <col min="3" max="3" width="23.421875" style="4" customWidth="1"/>
    <col min="4" max="4" width="9.7109375" style="10" customWidth="1"/>
    <col min="5" max="5" width="2.7109375" style="4" customWidth="1"/>
    <col min="6" max="6" width="23.28125" style="4" customWidth="1"/>
    <col min="7" max="7" width="9.7109375" style="4" customWidth="1"/>
    <col min="8" max="8" width="11.28125" style="4" customWidth="1"/>
    <col min="9" max="16384" width="9.28125" style="4" customWidth="1"/>
  </cols>
  <sheetData>
    <row r="1" spans="1:8" ht="21.75" customHeight="1">
      <c r="A1" s="206" t="s">
        <v>339</v>
      </c>
      <c r="B1" s="207"/>
      <c r="C1" s="207"/>
      <c r="D1" s="207"/>
      <c r="E1" s="207"/>
      <c r="F1" s="207"/>
      <c r="G1" s="207"/>
      <c r="H1" s="208"/>
    </row>
    <row r="2" ht="18.75" customHeight="1">
      <c r="A2" s="4" t="s">
        <v>68</v>
      </c>
    </row>
    <row r="3" ht="15">
      <c r="A3" s="4" t="s">
        <v>67</v>
      </c>
    </row>
    <row r="4" ht="15">
      <c r="A4" s="59" t="s">
        <v>66</v>
      </c>
    </row>
    <row r="6" spans="1:8" ht="26.25" customHeight="1">
      <c r="A6" s="209" t="s">
        <v>340</v>
      </c>
      <c r="B6" s="210"/>
      <c r="C6" s="207"/>
      <c r="D6" s="207"/>
      <c r="E6" s="207"/>
      <c r="F6" s="207"/>
      <c r="G6" s="207"/>
      <c r="H6" s="208"/>
    </row>
    <row r="7" ht="21.75" customHeight="1">
      <c r="A7" s="14" t="s">
        <v>56</v>
      </c>
    </row>
    <row r="8" ht="16.5">
      <c r="A8" s="60" t="s">
        <v>72</v>
      </c>
    </row>
    <row r="9" ht="20.25" customHeight="1">
      <c r="A9" s="14" t="s">
        <v>73</v>
      </c>
    </row>
    <row r="10" ht="16.5">
      <c r="A10" s="4" t="s">
        <v>57</v>
      </c>
    </row>
    <row r="11" spans="1:4" ht="24.75" customHeight="1" thickBot="1">
      <c r="A11" s="96" t="s">
        <v>62</v>
      </c>
      <c r="D11" s="4"/>
    </row>
    <row r="12" spans="1:7" ht="15">
      <c r="A12" s="30" t="s">
        <v>197</v>
      </c>
      <c r="C12" s="111" t="s">
        <v>63</v>
      </c>
      <c r="D12" s="112"/>
      <c r="E12" s="112"/>
      <c r="F12" s="112"/>
      <c r="G12" s="112"/>
    </row>
    <row r="13" spans="1:7" ht="15">
      <c r="A13" s="10">
        <v>1</v>
      </c>
      <c r="C13" s="97" t="s">
        <v>58</v>
      </c>
      <c r="D13" s="98"/>
      <c r="E13" s="42"/>
      <c r="F13" s="97" t="s">
        <v>60</v>
      </c>
      <c r="G13" s="42"/>
    </row>
    <row r="14" spans="1:7" ht="15">
      <c r="A14" s="10">
        <v>2</v>
      </c>
      <c r="C14" s="99" t="s">
        <v>59</v>
      </c>
      <c r="D14" s="99"/>
      <c r="E14" s="42"/>
      <c r="F14" s="99" t="s">
        <v>61</v>
      </c>
      <c r="G14" s="99"/>
    </row>
    <row r="15" spans="1:7" ht="15">
      <c r="A15" s="10">
        <v>3</v>
      </c>
      <c r="C15" s="81" t="s">
        <v>328</v>
      </c>
      <c r="D15" s="42">
        <f>AVERAGE($A$13:$A$23)</f>
        <v>3.8181818181818183</v>
      </c>
      <c r="E15" s="42"/>
      <c r="F15" s="81" t="s">
        <v>328</v>
      </c>
      <c r="G15" s="42">
        <f>AVERAGE($A$13:$A$23)</f>
        <v>3.8181818181818183</v>
      </c>
    </row>
    <row r="16" spans="1:7" ht="15">
      <c r="A16" s="10">
        <v>4</v>
      </c>
      <c r="C16" s="81" t="s">
        <v>329</v>
      </c>
      <c r="D16" s="42">
        <f>STDEV($A$13:$A$23)</f>
        <v>2.040499047693079</v>
      </c>
      <c r="E16" s="42"/>
      <c r="F16" s="81" t="s">
        <v>329</v>
      </c>
      <c r="G16" s="42">
        <f>STDEV($A$13:$A$23)</f>
        <v>2.040499047693079</v>
      </c>
    </row>
    <row r="17" spans="1:7" ht="15">
      <c r="A17" s="10">
        <v>3</v>
      </c>
      <c r="C17" s="81" t="s">
        <v>330</v>
      </c>
      <c r="D17" s="42">
        <f>COUNT($A$13:$A$23)</f>
        <v>11</v>
      </c>
      <c r="E17" s="42"/>
      <c r="F17" s="81" t="s">
        <v>330</v>
      </c>
      <c r="G17" s="42">
        <f>COUNT($A$13:$A$23)</f>
        <v>11</v>
      </c>
    </row>
    <row r="18" spans="1:7" ht="15">
      <c r="A18" s="10">
        <v>5</v>
      </c>
      <c r="C18" s="81" t="s">
        <v>332</v>
      </c>
      <c r="D18" s="42">
        <v>0.95</v>
      </c>
      <c r="E18" s="42"/>
      <c r="F18" s="81" t="s">
        <v>332</v>
      </c>
      <c r="G18" s="100">
        <v>0.9</v>
      </c>
    </row>
    <row r="19" spans="1:7" ht="15">
      <c r="A19" s="10">
        <v>8</v>
      </c>
      <c r="C19" s="81" t="s">
        <v>333</v>
      </c>
      <c r="D19" s="42">
        <f>TINV(1-D18,D17-1)</f>
        <v>2.228138842425868</v>
      </c>
      <c r="E19" s="42"/>
      <c r="F19" s="81" t="s">
        <v>333</v>
      </c>
      <c r="G19" s="42">
        <f>TINV(1-G18,G17-1)</f>
        <v>1.812461102197224</v>
      </c>
    </row>
    <row r="20" spans="1:7" ht="15">
      <c r="A20" s="10">
        <v>6</v>
      </c>
      <c r="C20" s="81" t="s">
        <v>335</v>
      </c>
      <c r="D20" s="42">
        <f>D15-D19*D16/SQRT(D17)</f>
        <v>2.4473559112782066</v>
      </c>
      <c r="E20" s="42"/>
      <c r="F20" s="81" t="s">
        <v>335</v>
      </c>
      <c r="G20" s="42">
        <f>G15-G19*G16/SQRT(G17)</f>
        <v>2.703094828610748</v>
      </c>
    </row>
    <row r="21" spans="1:7" ht="15.75" thickBot="1">
      <c r="A21" s="10">
        <v>5</v>
      </c>
      <c r="C21" s="65" t="s">
        <v>336</v>
      </c>
      <c r="D21" s="32">
        <f>D15+D19*D16/SQRT(D17)</f>
        <v>5.18900772508543</v>
      </c>
      <c r="E21" s="32"/>
      <c r="F21" s="65" t="s">
        <v>336</v>
      </c>
      <c r="G21" s="32">
        <f>G15+G19*G16/SQRT(G17)</f>
        <v>4.933268807752889</v>
      </c>
    </row>
    <row r="22" ht="15">
      <c r="A22" s="10">
        <v>3</v>
      </c>
    </row>
    <row r="23" spans="1:7" ht="15">
      <c r="A23" s="10">
        <v>2</v>
      </c>
      <c r="C23" s="81"/>
      <c r="D23" s="42"/>
      <c r="F23" s="81"/>
      <c r="G23" s="42"/>
    </row>
    <row r="24" spans="1:8" ht="6.75" customHeight="1" thickBot="1">
      <c r="A24" s="42"/>
      <c r="B24" s="81"/>
      <c r="C24" s="42"/>
      <c r="D24" s="42"/>
      <c r="E24" s="81"/>
      <c r="F24" s="42"/>
      <c r="G24" s="42"/>
      <c r="H24" s="42"/>
    </row>
    <row r="25" spans="1:8" ht="19.5" customHeight="1">
      <c r="A25" s="106" t="s">
        <v>64</v>
      </c>
      <c r="B25" s="107"/>
      <c r="C25" s="107"/>
      <c r="D25" s="108"/>
      <c r="E25" s="109"/>
      <c r="F25" s="107"/>
      <c r="G25" s="110"/>
      <c r="H25" s="107"/>
    </row>
    <row r="26" spans="1:8" ht="20.25" customHeight="1">
      <c r="A26" s="101" t="s">
        <v>65</v>
      </c>
      <c r="B26" s="101"/>
      <c r="C26" s="101"/>
      <c r="D26" s="76"/>
      <c r="E26" s="101"/>
      <c r="F26" s="101"/>
      <c r="G26" s="101"/>
      <c r="H26" s="101"/>
    </row>
    <row r="27" spans="1:8" ht="16.5">
      <c r="A27" s="101" t="s">
        <v>71</v>
      </c>
      <c r="B27" s="101"/>
      <c r="C27" s="101"/>
      <c r="D27" s="76"/>
      <c r="E27" s="101"/>
      <c r="F27" s="101"/>
      <c r="G27" s="101"/>
      <c r="H27" s="101"/>
    </row>
    <row r="28" spans="1:8" ht="5.25" customHeight="1">
      <c r="A28" s="101"/>
      <c r="B28" s="101"/>
      <c r="C28" s="101"/>
      <c r="D28" s="76"/>
      <c r="E28" s="101"/>
      <c r="F28" s="101"/>
      <c r="G28" s="101"/>
      <c r="H28" s="101"/>
    </row>
    <row r="29" spans="1:8" ht="15">
      <c r="A29" s="70" t="s">
        <v>341</v>
      </c>
      <c r="B29" s="71"/>
      <c r="C29" s="71"/>
      <c r="D29" s="72"/>
      <c r="E29" s="70" t="s">
        <v>342</v>
      </c>
      <c r="F29" s="71"/>
      <c r="G29" s="71"/>
      <c r="H29" s="102"/>
    </row>
    <row r="30" spans="1:8" ht="15.75" customHeight="1">
      <c r="A30" s="103" t="s">
        <v>527</v>
      </c>
      <c r="B30" s="101"/>
      <c r="C30" s="101"/>
      <c r="D30" s="76"/>
      <c r="E30" s="103" t="s">
        <v>528</v>
      </c>
      <c r="F30" s="101"/>
      <c r="G30" s="101"/>
      <c r="H30" s="101"/>
    </row>
    <row r="31" spans="1:8" ht="16.5">
      <c r="A31" s="101" t="s">
        <v>404</v>
      </c>
      <c r="B31" s="101"/>
      <c r="C31" s="101"/>
      <c r="D31" s="76"/>
      <c r="E31" s="101" t="s">
        <v>405</v>
      </c>
      <c r="F31" s="101"/>
      <c r="G31" s="101"/>
      <c r="H31" s="101"/>
    </row>
    <row r="32" spans="1:8" ht="15">
      <c r="A32" s="104" t="s">
        <v>406</v>
      </c>
      <c r="B32" s="101"/>
      <c r="C32" s="101"/>
      <c r="D32" s="76"/>
      <c r="E32" s="104" t="s">
        <v>407</v>
      </c>
      <c r="F32" s="101"/>
      <c r="G32" s="101"/>
      <c r="H32" s="101"/>
    </row>
    <row r="33" spans="1:8" ht="15">
      <c r="A33" s="101" t="s">
        <v>408</v>
      </c>
      <c r="B33" s="101"/>
      <c r="C33" s="101"/>
      <c r="D33" s="76"/>
      <c r="E33" s="101" t="s">
        <v>408</v>
      </c>
      <c r="F33" s="101"/>
      <c r="G33" s="101"/>
      <c r="H33" s="101"/>
    </row>
    <row r="34" spans="1:8" ht="20.25" customHeight="1">
      <c r="A34" s="101"/>
      <c r="B34" s="101"/>
      <c r="C34" s="101"/>
      <c r="D34" s="101"/>
      <c r="E34" s="103" t="s">
        <v>529</v>
      </c>
      <c r="F34" s="101"/>
      <c r="G34" s="101"/>
      <c r="H34" s="101"/>
    </row>
    <row r="35" spans="1:8" ht="16.5">
      <c r="A35" s="101"/>
      <c r="B35" s="101"/>
      <c r="C35" s="101"/>
      <c r="D35" s="101"/>
      <c r="E35" s="101" t="s">
        <v>410</v>
      </c>
      <c r="F35" s="101"/>
      <c r="G35" s="101"/>
      <c r="H35" s="101"/>
    </row>
    <row r="36" spans="1:8" ht="15">
      <c r="A36" s="101"/>
      <c r="B36" s="101"/>
      <c r="C36" s="101"/>
      <c r="D36" s="101"/>
      <c r="E36" s="104" t="s">
        <v>411</v>
      </c>
      <c r="F36" s="101"/>
      <c r="G36" s="101"/>
      <c r="H36" s="101"/>
    </row>
    <row r="37" spans="1:8" ht="15.75" thickBot="1">
      <c r="A37" s="105"/>
      <c r="B37" s="105"/>
      <c r="C37" s="105"/>
      <c r="D37" s="105"/>
      <c r="E37" s="105" t="s">
        <v>408</v>
      </c>
      <c r="F37" s="105"/>
      <c r="G37" s="105"/>
      <c r="H37" s="105"/>
    </row>
    <row r="38" ht="15">
      <c r="D38" s="4"/>
    </row>
    <row r="39" ht="15">
      <c r="D39" s="4"/>
    </row>
    <row r="40" spans="1:8" ht="20.25" customHeight="1">
      <c r="A40" s="209" t="s">
        <v>343</v>
      </c>
      <c r="B40" s="210"/>
      <c r="C40" s="207"/>
      <c r="D40" s="207"/>
      <c r="E40" s="207"/>
      <c r="F40" s="207"/>
      <c r="G40" s="207"/>
      <c r="H40" s="208"/>
    </row>
    <row r="41" spans="1:4" ht="20.25" customHeight="1">
      <c r="A41" s="4" t="s">
        <v>412</v>
      </c>
      <c r="D41" s="4"/>
    </row>
    <row r="42" spans="1:4" ht="15">
      <c r="A42" s="4" t="s">
        <v>344</v>
      </c>
      <c r="D42" s="4"/>
    </row>
    <row r="43" spans="1:4" ht="20.25" customHeight="1">
      <c r="A43" s="13" t="s">
        <v>345</v>
      </c>
      <c r="D43" s="4"/>
    </row>
    <row r="44" spans="1:4" ht="16.5">
      <c r="A44" s="4" t="s">
        <v>413</v>
      </c>
      <c r="D44" s="4"/>
    </row>
    <row r="45" spans="1:4" ht="16.5">
      <c r="A45" s="4" t="s">
        <v>70</v>
      </c>
      <c r="D45" s="4"/>
    </row>
    <row r="46" ht="21.75" customHeight="1">
      <c r="A46" s="13" t="s">
        <v>414</v>
      </c>
    </row>
    <row r="47" spans="1:4" ht="16.5">
      <c r="A47" s="4" t="s">
        <v>74</v>
      </c>
      <c r="D47" s="4"/>
    </row>
    <row r="48" spans="1:4" ht="16.5">
      <c r="A48" s="4" t="s">
        <v>75</v>
      </c>
      <c r="D48" s="4"/>
    </row>
    <row r="49" spans="7:9" ht="4.5" customHeight="1">
      <c r="G49" s="21"/>
      <c r="H49" s="21"/>
      <c r="I49" s="21"/>
    </row>
    <row r="50" spans="2:9" ht="15">
      <c r="B50" s="79"/>
      <c r="C50" s="118" t="s">
        <v>327</v>
      </c>
      <c r="D50" s="80"/>
      <c r="E50" s="80"/>
      <c r="F50" s="61" t="s">
        <v>328</v>
      </c>
      <c r="G50" s="119">
        <f>AVERAGE($A$13:$A$23)</f>
        <v>3.8181818181818183</v>
      </c>
      <c r="H50" s="21"/>
      <c r="I50" s="21"/>
    </row>
    <row r="51" spans="2:9" ht="15">
      <c r="B51" s="35"/>
      <c r="C51" s="42"/>
      <c r="D51" s="42"/>
      <c r="E51" s="81"/>
      <c r="F51" s="63" t="s">
        <v>329</v>
      </c>
      <c r="G51" s="120">
        <f>STDEV($A$13:$A$23)</f>
        <v>2.040499047693079</v>
      </c>
      <c r="H51" s="21"/>
      <c r="I51" s="21"/>
    </row>
    <row r="52" spans="2:9" ht="15">
      <c r="B52" s="82"/>
      <c r="C52" s="45"/>
      <c r="D52" s="45"/>
      <c r="E52" s="83"/>
      <c r="F52" s="64" t="s">
        <v>330</v>
      </c>
      <c r="G52" s="121">
        <f>COUNT($A$13:$A$23)</f>
        <v>11</v>
      </c>
      <c r="H52" s="21"/>
      <c r="I52" s="21"/>
    </row>
    <row r="53" spans="2:9" ht="16.5">
      <c r="B53" s="79"/>
      <c r="C53" s="118" t="s">
        <v>331</v>
      </c>
      <c r="D53" s="80"/>
      <c r="E53" s="80"/>
      <c r="F53" s="116" t="s">
        <v>69</v>
      </c>
      <c r="G53" s="113">
        <v>4.4</v>
      </c>
      <c r="I53" s="21"/>
    </row>
    <row r="54" spans="2:9" ht="15">
      <c r="B54" s="35"/>
      <c r="C54" s="85"/>
      <c r="D54" s="42"/>
      <c r="E54" s="42"/>
      <c r="F54" s="122" t="s">
        <v>50</v>
      </c>
      <c r="G54" s="114">
        <v>0.05</v>
      </c>
      <c r="I54" s="21"/>
    </row>
    <row r="55" spans="2:9" ht="15">
      <c r="B55" s="35"/>
      <c r="C55" s="42"/>
      <c r="D55" s="42"/>
      <c r="E55" s="117"/>
      <c r="F55" s="123" t="s">
        <v>346</v>
      </c>
      <c r="G55" s="114">
        <f>(G50-G53)/(G51/SQRT(G52))</f>
        <v>-0.9456865993048672</v>
      </c>
      <c r="I55" s="21"/>
    </row>
    <row r="56" spans="2:9" ht="15">
      <c r="B56" s="35"/>
      <c r="C56" s="42"/>
      <c r="D56" s="42"/>
      <c r="E56" s="117"/>
      <c r="F56" s="125" t="s">
        <v>347</v>
      </c>
      <c r="G56" s="113">
        <f>TDIST(ABS(G55),G52-1,1)</f>
        <v>0.18329904052102486</v>
      </c>
      <c r="I56" s="21"/>
    </row>
    <row r="57" spans="2:9" ht="15">
      <c r="B57" s="35"/>
      <c r="C57" s="42"/>
      <c r="D57" s="42"/>
      <c r="E57" s="117"/>
      <c r="F57" s="124" t="s">
        <v>348</v>
      </c>
      <c r="G57" s="115">
        <f>TINV(2*G54,G52-1)</f>
        <v>1.8124611021972235</v>
      </c>
      <c r="I57" s="21"/>
    </row>
    <row r="58" spans="2:9" ht="15">
      <c r="B58" s="35"/>
      <c r="C58" s="42"/>
      <c r="D58" s="42"/>
      <c r="E58" s="117"/>
      <c r="F58" s="123" t="s">
        <v>349</v>
      </c>
      <c r="G58" s="114">
        <f>TDIST(ABS(G55),G52-1,2)</f>
        <v>0.3665980810420497</v>
      </c>
      <c r="I58" s="21"/>
    </row>
    <row r="59" spans="2:9" ht="15">
      <c r="B59" s="82"/>
      <c r="C59" s="45"/>
      <c r="D59" s="45"/>
      <c r="E59" s="88"/>
      <c r="F59" s="124" t="s">
        <v>350</v>
      </c>
      <c r="G59" s="115">
        <f>TINV(G54,G52-1)</f>
        <v>2.228138842425868</v>
      </c>
      <c r="I59" s="21"/>
    </row>
    <row r="60" spans="1:9" ht="15.75" thickBot="1">
      <c r="A60" s="32"/>
      <c r="B60" s="32"/>
      <c r="C60" s="32"/>
      <c r="D60" s="89"/>
      <c r="E60" s="90"/>
      <c r="F60" s="32"/>
      <c r="G60" s="91"/>
      <c r="H60" s="32"/>
      <c r="I60" s="21"/>
    </row>
    <row r="61" spans="1:9" ht="18.75" customHeight="1" thickBot="1">
      <c r="A61" s="92" t="s">
        <v>351</v>
      </c>
      <c r="B61" s="66"/>
      <c r="C61" s="66"/>
      <c r="D61" s="67"/>
      <c r="E61" s="68"/>
      <c r="F61" s="66"/>
      <c r="G61" s="69"/>
      <c r="H61" s="66"/>
      <c r="I61" s="21"/>
    </row>
    <row r="62" spans="1:9" s="42" customFormat="1" ht="18.75" customHeight="1">
      <c r="A62" s="70" t="s">
        <v>341</v>
      </c>
      <c r="B62" s="71"/>
      <c r="C62" s="71"/>
      <c r="D62" s="72"/>
      <c r="E62" s="70" t="s">
        <v>342</v>
      </c>
      <c r="F62" s="71"/>
      <c r="G62" s="71"/>
      <c r="H62" s="73"/>
      <c r="I62" s="93"/>
    </row>
    <row r="63" spans="1:8" ht="16.5">
      <c r="A63" s="74" t="s">
        <v>132</v>
      </c>
      <c r="B63" s="75"/>
      <c r="C63" s="75"/>
      <c r="D63" s="76"/>
      <c r="E63" s="74" t="s">
        <v>403</v>
      </c>
      <c r="F63" s="75"/>
      <c r="G63" s="75"/>
      <c r="H63" s="75"/>
    </row>
    <row r="64" spans="1:8" ht="15">
      <c r="A64" s="77" t="s">
        <v>134</v>
      </c>
      <c r="B64" s="75"/>
      <c r="C64" s="75"/>
      <c r="D64" s="76"/>
      <c r="E64" s="77" t="s">
        <v>51</v>
      </c>
      <c r="F64" s="75"/>
      <c r="G64" s="75"/>
      <c r="H64" s="75"/>
    </row>
    <row r="65" spans="1:8" ht="16.5">
      <c r="A65" s="75" t="s">
        <v>133</v>
      </c>
      <c r="B65" s="75"/>
      <c r="C65" s="75"/>
      <c r="D65" s="76"/>
      <c r="E65" s="75" t="s">
        <v>52</v>
      </c>
      <c r="F65" s="75"/>
      <c r="G65" s="75"/>
      <c r="H65" s="75"/>
    </row>
    <row r="66" spans="1:8" ht="15">
      <c r="A66" s="78" t="s">
        <v>408</v>
      </c>
      <c r="B66" s="75"/>
      <c r="C66" s="75"/>
      <c r="D66" s="76"/>
      <c r="E66" s="75" t="s">
        <v>408</v>
      </c>
      <c r="F66" s="75"/>
      <c r="G66" s="75"/>
      <c r="H66" s="75"/>
    </row>
    <row r="67" spans="1:8" ht="16.5" customHeight="1">
      <c r="A67" s="75"/>
      <c r="B67" s="75"/>
      <c r="C67" s="75"/>
      <c r="D67" s="75"/>
      <c r="E67" s="74" t="s">
        <v>409</v>
      </c>
      <c r="F67" s="75"/>
      <c r="G67" s="75"/>
      <c r="H67" s="75"/>
    </row>
    <row r="68" spans="1:8" ht="15">
      <c r="A68" s="75"/>
      <c r="B68" s="75"/>
      <c r="C68" s="75"/>
      <c r="D68" s="75"/>
      <c r="E68" s="77" t="s">
        <v>51</v>
      </c>
      <c r="F68" s="75"/>
      <c r="G68" s="75"/>
      <c r="H68" s="75"/>
    </row>
    <row r="69" spans="1:8" ht="16.5">
      <c r="A69" s="75"/>
      <c r="B69" s="75"/>
      <c r="C69" s="75"/>
      <c r="D69" s="75"/>
      <c r="E69" s="75" t="s">
        <v>53</v>
      </c>
      <c r="F69" s="75"/>
      <c r="G69" s="75"/>
      <c r="H69" s="75"/>
    </row>
    <row r="70" spans="1:8" ht="15">
      <c r="A70" s="75"/>
      <c r="B70" s="75"/>
      <c r="C70" s="75"/>
      <c r="D70" s="75"/>
      <c r="E70" s="75" t="s">
        <v>415</v>
      </c>
      <c r="F70" s="75"/>
      <c r="G70" s="75"/>
      <c r="H70" s="75"/>
    </row>
    <row r="71" spans="1:8" ht="15">
      <c r="A71" s="75"/>
      <c r="B71" s="75"/>
      <c r="C71" s="75"/>
      <c r="D71" s="75"/>
      <c r="E71" s="75" t="s">
        <v>416</v>
      </c>
      <c r="F71" s="75"/>
      <c r="G71" s="75"/>
      <c r="H71" s="75"/>
    </row>
    <row r="72" spans="1:8" ht="15.75" thickBot="1">
      <c r="A72" s="66"/>
      <c r="B72" s="66"/>
      <c r="C72" s="66"/>
      <c r="D72" s="66"/>
      <c r="E72" s="94" t="s">
        <v>408</v>
      </c>
      <c r="F72" s="66"/>
      <c r="G72" s="66"/>
      <c r="H72" s="66"/>
    </row>
    <row r="73" spans="1:9" ht="15">
      <c r="A73" s="126" t="s">
        <v>352</v>
      </c>
      <c r="B73" s="107"/>
      <c r="C73" s="107"/>
      <c r="D73" s="107"/>
      <c r="E73" s="107"/>
      <c r="F73" s="107"/>
      <c r="G73" s="107"/>
      <c r="H73" s="107"/>
      <c r="I73" s="21"/>
    </row>
    <row r="74" spans="1:11" ht="15">
      <c r="A74" s="70" t="s">
        <v>341</v>
      </c>
      <c r="B74" s="71"/>
      <c r="C74" s="71"/>
      <c r="D74" s="72"/>
      <c r="E74" s="70" t="s">
        <v>342</v>
      </c>
      <c r="F74" s="71"/>
      <c r="G74" s="71"/>
      <c r="H74" s="73"/>
      <c r="I74" s="21"/>
      <c r="J74" s="21"/>
      <c r="K74" s="21"/>
    </row>
    <row r="75" spans="1:8" ht="16.5">
      <c r="A75" s="74" t="s">
        <v>132</v>
      </c>
      <c r="B75" s="75"/>
      <c r="C75" s="75"/>
      <c r="D75" s="76"/>
      <c r="E75" s="74" t="s">
        <v>403</v>
      </c>
      <c r="F75" s="75"/>
      <c r="G75" s="75"/>
      <c r="H75" s="75"/>
    </row>
    <row r="76" spans="1:8" ht="15">
      <c r="A76" s="77" t="s">
        <v>54</v>
      </c>
      <c r="B76" s="75"/>
      <c r="C76" s="75"/>
      <c r="D76" s="76"/>
      <c r="E76" s="77" t="s">
        <v>51</v>
      </c>
      <c r="F76" s="75"/>
      <c r="G76" s="75"/>
      <c r="H76" s="75"/>
    </row>
    <row r="77" spans="1:8" ht="16.5">
      <c r="A77" s="78" t="s">
        <v>408</v>
      </c>
      <c r="B77" s="75"/>
      <c r="C77" s="75"/>
      <c r="D77" s="76"/>
      <c r="E77" s="75" t="s">
        <v>52</v>
      </c>
      <c r="F77" s="75"/>
      <c r="G77" s="75"/>
      <c r="H77" s="75"/>
    </row>
    <row r="78" spans="1:8" ht="15">
      <c r="A78" s="75"/>
      <c r="B78" s="75"/>
      <c r="C78" s="75"/>
      <c r="D78" s="76"/>
      <c r="E78" s="75" t="s">
        <v>353</v>
      </c>
      <c r="F78" s="75"/>
      <c r="G78" s="75"/>
      <c r="H78" s="75"/>
    </row>
    <row r="79" spans="1:8" ht="17.25" customHeight="1">
      <c r="A79" s="75"/>
      <c r="B79" s="75"/>
      <c r="C79" s="75"/>
      <c r="D79" s="75"/>
      <c r="E79" s="74" t="s">
        <v>409</v>
      </c>
      <c r="F79" s="75"/>
      <c r="G79" s="75"/>
      <c r="H79" s="75"/>
    </row>
    <row r="80" spans="1:8" ht="15">
      <c r="A80" s="75"/>
      <c r="B80" s="75"/>
      <c r="C80" s="75"/>
      <c r="D80" s="75"/>
      <c r="E80" s="77" t="s">
        <v>51</v>
      </c>
      <c r="F80" s="75"/>
      <c r="G80" s="75"/>
      <c r="H80" s="75"/>
    </row>
    <row r="81" spans="1:8" ht="16.5">
      <c r="A81" s="75"/>
      <c r="B81" s="75"/>
      <c r="C81" s="75"/>
      <c r="D81" s="75"/>
      <c r="E81" s="75" t="s">
        <v>53</v>
      </c>
      <c r="F81" s="75"/>
      <c r="G81" s="75"/>
      <c r="H81" s="75"/>
    </row>
    <row r="82" spans="1:8" ht="15">
      <c r="A82" s="75"/>
      <c r="B82" s="75"/>
      <c r="C82" s="75"/>
      <c r="D82" s="75"/>
      <c r="E82" s="75" t="s">
        <v>55</v>
      </c>
      <c r="F82" s="75"/>
      <c r="G82" s="75"/>
      <c r="H82" s="75"/>
    </row>
    <row r="83" spans="1:8" ht="15.75" thickBot="1">
      <c r="A83" s="66"/>
      <c r="B83" s="66"/>
      <c r="C83" s="66"/>
      <c r="D83" s="66"/>
      <c r="E83" s="66" t="s">
        <v>408</v>
      </c>
      <c r="F83" s="66"/>
      <c r="G83" s="66"/>
      <c r="H83" s="66"/>
    </row>
    <row r="84" ht="15">
      <c r="D84" s="4"/>
    </row>
    <row r="85" ht="15">
      <c r="D85" s="4"/>
    </row>
    <row r="86" ht="15">
      <c r="D86" s="4"/>
    </row>
    <row r="87" ht="15">
      <c r="D87" s="4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rowBreaks count="1" manualBreakCount="1">
    <brk id="3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3"/>
  <sheetViews>
    <sheetView showGridLines="0" zoomScalePageLayoutView="0" workbookViewId="0" topLeftCell="A52">
      <selection activeCell="A1" sqref="A1"/>
    </sheetView>
  </sheetViews>
  <sheetFormatPr defaultColWidth="9.28125" defaultRowHeight="12.75"/>
  <cols>
    <col min="1" max="2" width="5.57421875" style="4" customWidth="1"/>
    <col min="3" max="3" width="8.28125" style="4" customWidth="1"/>
    <col min="4" max="4" width="29.28125" style="10" customWidth="1"/>
    <col min="5" max="6" width="8.7109375" style="4" customWidth="1"/>
    <col min="7" max="7" width="9.7109375" style="4" customWidth="1"/>
    <col min="8" max="8" width="9.28125" style="4" customWidth="1"/>
    <col min="9" max="9" width="9.421875" style="4" customWidth="1"/>
    <col min="10" max="16384" width="9.28125" style="4" customWidth="1"/>
  </cols>
  <sheetData>
    <row r="1" spans="1:9" s="3" customFormat="1" ht="32.25" customHeight="1">
      <c r="A1" s="206" t="s">
        <v>354</v>
      </c>
      <c r="B1" s="219"/>
      <c r="C1" s="219"/>
      <c r="D1" s="219"/>
      <c r="E1" s="219"/>
      <c r="F1" s="219"/>
      <c r="G1" s="219"/>
      <c r="H1" s="220"/>
      <c r="I1" s="220"/>
    </row>
    <row r="2" s="40" customFormat="1" ht="27.75" customHeight="1">
      <c r="A2" s="40" t="s">
        <v>388</v>
      </c>
    </row>
    <row r="3" spans="1:9" ht="24" customHeight="1">
      <c r="A3" s="48" t="s">
        <v>386</v>
      </c>
      <c r="B3" s="49"/>
      <c r="C3" s="49"/>
      <c r="D3" s="49"/>
      <c r="E3" s="50" t="s">
        <v>387</v>
      </c>
      <c r="F3" s="51"/>
      <c r="G3" s="38"/>
      <c r="H3" s="38"/>
      <c r="I3" s="39"/>
    </row>
    <row r="4" spans="1:9" ht="18" customHeight="1">
      <c r="A4" s="41" t="s">
        <v>355</v>
      </c>
      <c r="B4" s="42"/>
      <c r="C4" s="42"/>
      <c r="D4" s="42"/>
      <c r="E4" s="34" t="s">
        <v>390</v>
      </c>
      <c r="F4" s="42"/>
      <c r="G4" s="42"/>
      <c r="H4" s="42"/>
      <c r="I4" s="43"/>
    </row>
    <row r="5" spans="1:9" ht="18" customHeight="1">
      <c r="A5" s="41" t="s">
        <v>356</v>
      </c>
      <c r="B5" s="42"/>
      <c r="C5" s="42"/>
      <c r="D5" s="42"/>
      <c r="E5" s="34" t="s">
        <v>391</v>
      </c>
      <c r="F5" s="42"/>
      <c r="G5" s="42"/>
      <c r="H5" s="42"/>
      <c r="I5" s="43"/>
    </row>
    <row r="6" spans="1:9" ht="18" customHeight="1">
      <c r="A6" s="44" t="s">
        <v>357</v>
      </c>
      <c r="B6" s="45"/>
      <c r="C6" s="45"/>
      <c r="D6" s="45"/>
      <c r="E6" s="46" t="s">
        <v>389</v>
      </c>
      <c r="F6" s="45"/>
      <c r="G6" s="45"/>
      <c r="H6" s="45"/>
      <c r="I6" s="47"/>
    </row>
    <row r="7" ht="8.25" customHeight="1">
      <c r="D7" s="4"/>
    </row>
    <row r="8" spans="1:4" ht="15">
      <c r="A8" s="4" t="s">
        <v>530</v>
      </c>
      <c r="D8" s="4"/>
    </row>
    <row r="9" ht="6.75" customHeight="1"/>
    <row r="10" spans="1:9" ht="22.5" customHeight="1">
      <c r="A10" s="221" t="s">
        <v>362</v>
      </c>
      <c r="B10" s="222"/>
      <c r="C10" s="222"/>
      <c r="D10" s="222"/>
      <c r="E10" s="223"/>
      <c r="F10" s="223"/>
      <c r="G10" s="223"/>
      <c r="H10" s="224"/>
      <c r="I10" s="224"/>
    </row>
    <row r="11" ht="4.5" customHeight="1">
      <c r="D11" s="4"/>
    </row>
    <row r="12" spans="1:7" ht="15" customHeight="1" thickBot="1">
      <c r="A12" s="21" t="s">
        <v>195</v>
      </c>
      <c r="B12" s="21"/>
      <c r="D12" s="4"/>
      <c r="E12" s="9" t="s">
        <v>363</v>
      </c>
      <c r="F12" s="9" t="s">
        <v>143</v>
      </c>
      <c r="G12" s="9" t="s">
        <v>144</v>
      </c>
    </row>
    <row r="13" spans="1:7" ht="15" customHeight="1">
      <c r="A13" s="8" t="s">
        <v>197</v>
      </c>
      <c r="B13" s="8" t="s">
        <v>198</v>
      </c>
      <c r="D13" s="7" t="s">
        <v>364</v>
      </c>
      <c r="E13" s="9">
        <v>0</v>
      </c>
      <c r="F13" s="9">
        <v>0</v>
      </c>
      <c r="G13" s="9">
        <v>0</v>
      </c>
    </row>
    <row r="14" spans="1:7" ht="15" customHeight="1">
      <c r="A14" s="10">
        <v>1</v>
      </c>
      <c r="B14" s="10">
        <v>2</v>
      </c>
      <c r="D14" s="11" t="s">
        <v>347</v>
      </c>
      <c r="E14" s="12">
        <f>TTEST($A$14:$A$24-E$13,$B$14:$B$24,1,1)</f>
        <v>0.016745892017913162</v>
      </c>
      <c r="F14" s="12">
        <f>TTEST($A$14:$A$24+F$13,$B$14:$B$24,1,2)</f>
        <v>0.06974225687404206</v>
      </c>
      <c r="G14" s="12">
        <f>TTEST($A$14:$A$24+G$13,$B$14:$B$24,1,3)</f>
        <v>0.070588264795586</v>
      </c>
    </row>
    <row r="15" spans="1:7" ht="15" customHeight="1">
      <c r="A15" s="10">
        <v>2</v>
      </c>
      <c r="B15" s="10">
        <v>3</v>
      </c>
      <c r="D15" s="11" t="s">
        <v>349</v>
      </c>
      <c r="E15" s="12">
        <f>TTEST($A$14:$A$24-$E$13,$B$14:$B$24,2,1)</f>
        <v>0.033491784035826325</v>
      </c>
      <c r="F15" s="12">
        <f>TTEST($A$14:$A$24+F$13,$B$14:$B$24,2,2)</f>
        <v>0.13948451374808413</v>
      </c>
      <c r="G15" s="12">
        <f>TTEST($A$14:$A$24+G$13,$B$14:$B$24,2,3)</f>
        <v>0.141176529591172</v>
      </c>
    </row>
    <row r="16" spans="1:4" ht="15">
      <c r="A16" s="10">
        <v>3</v>
      </c>
      <c r="B16" s="10">
        <v>4</v>
      </c>
      <c r="D16" s="4"/>
    </row>
    <row r="17" spans="1:4" ht="15">
      <c r="A17" s="10">
        <v>4</v>
      </c>
      <c r="B17" s="10">
        <v>3</v>
      </c>
      <c r="D17" s="13" t="s">
        <v>392</v>
      </c>
    </row>
    <row r="18" spans="1:4" ht="15">
      <c r="A18" s="10">
        <v>3</v>
      </c>
      <c r="B18" s="10">
        <v>5</v>
      </c>
      <c r="D18" s="5" t="s">
        <v>140</v>
      </c>
    </row>
    <row r="19" spans="1:4" ht="15">
      <c r="A19" s="10">
        <v>5</v>
      </c>
      <c r="B19" s="10">
        <v>11</v>
      </c>
      <c r="D19" s="5" t="s">
        <v>141</v>
      </c>
    </row>
    <row r="20" spans="1:4" ht="15">
      <c r="A20" s="10">
        <v>8</v>
      </c>
      <c r="B20" s="10">
        <v>6</v>
      </c>
      <c r="D20" s="5" t="s">
        <v>398</v>
      </c>
    </row>
    <row r="21" spans="1:4" ht="15">
      <c r="A21" s="10">
        <v>6</v>
      </c>
      <c r="B21" s="10">
        <v>10</v>
      </c>
      <c r="D21" s="5" t="s">
        <v>401</v>
      </c>
    </row>
    <row r="22" spans="1:5" ht="15">
      <c r="A22" s="10">
        <v>5</v>
      </c>
      <c r="B22" s="10">
        <v>7</v>
      </c>
      <c r="D22" s="5" t="s">
        <v>399</v>
      </c>
      <c r="E22" s="14"/>
    </row>
    <row r="23" spans="1:4" ht="15">
      <c r="A23" s="10">
        <v>3</v>
      </c>
      <c r="B23" s="10">
        <v>4</v>
      </c>
      <c r="D23" s="5" t="s">
        <v>400</v>
      </c>
    </row>
    <row r="24" spans="1:4" ht="15">
      <c r="A24" s="10">
        <v>2</v>
      </c>
      <c r="B24" s="10">
        <v>5</v>
      </c>
      <c r="D24" s="21" t="s">
        <v>402</v>
      </c>
    </row>
    <row r="25" ht="15"/>
    <row r="26" ht="15"/>
    <row r="27" spans="1:9" ht="24" customHeight="1">
      <c r="A27" s="221" t="s">
        <v>365</v>
      </c>
      <c r="B27" s="225"/>
      <c r="C27" s="225"/>
      <c r="D27" s="225"/>
      <c r="E27" s="226"/>
      <c r="F27" s="226"/>
      <c r="G27" s="226"/>
      <c r="H27" s="226"/>
      <c r="I27" s="227"/>
    </row>
    <row r="28" spans="1:4" ht="21" customHeight="1">
      <c r="A28" s="4" t="s">
        <v>358</v>
      </c>
      <c r="D28" s="4"/>
    </row>
    <row r="29" spans="2:4" ht="15">
      <c r="B29" s="4" t="s">
        <v>531</v>
      </c>
      <c r="D29" s="4"/>
    </row>
    <row r="30" spans="2:4" ht="15">
      <c r="B30" s="4" t="s">
        <v>135</v>
      </c>
      <c r="D30" s="4"/>
    </row>
    <row r="31" spans="2:4" ht="15">
      <c r="B31" s="4" t="s">
        <v>136</v>
      </c>
      <c r="D31" s="4"/>
    </row>
    <row r="32" spans="2:4" ht="15">
      <c r="B32" s="4" t="s">
        <v>359</v>
      </c>
      <c r="D32" s="4"/>
    </row>
    <row r="33" spans="2:4" ht="15">
      <c r="B33" s="4" t="s">
        <v>360</v>
      </c>
      <c r="D33" s="4"/>
    </row>
    <row r="34" spans="2:4" ht="15">
      <c r="B34" s="253" t="s">
        <v>532</v>
      </c>
      <c r="D34" s="4"/>
    </row>
    <row r="35" spans="2:4" ht="15">
      <c r="B35" s="6" t="s">
        <v>533</v>
      </c>
      <c r="D35" s="4"/>
    </row>
    <row r="36" spans="2:4" ht="15">
      <c r="B36" s="4" t="s">
        <v>534</v>
      </c>
      <c r="D36" s="4"/>
    </row>
    <row r="37" spans="2:4" ht="15">
      <c r="B37" s="4" t="s">
        <v>361</v>
      </c>
      <c r="D37" s="4"/>
    </row>
    <row r="38" spans="2:4" ht="15">
      <c r="B38" s="4" t="s">
        <v>137</v>
      </c>
      <c r="D38" s="4"/>
    </row>
    <row r="39" spans="2:4" ht="15">
      <c r="B39" s="4" t="s">
        <v>138</v>
      </c>
      <c r="D39" s="4"/>
    </row>
    <row r="40" spans="2:4" ht="15">
      <c r="B40" s="4" t="s">
        <v>394</v>
      </c>
      <c r="D40" s="4"/>
    </row>
    <row r="41" spans="2:4" ht="15">
      <c r="B41" s="4" t="s">
        <v>393</v>
      </c>
      <c r="D41" s="4"/>
    </row>
    <row r="42" spans="2:4" ht="15">
      <c r="B42" s="4" t="s">
        <v>139</v>
      </c>
      <c r="D42" s="4"/>
    </row>
    <row r="43" spans="1:4" ht="15">
      <c r="A43" s="4" t="s">
        <v>395</v>
      </c>
      <c r="D43" s="4"/>
    </row>
    <row r="45" spans="1:9" s="40" customFormat="1" ht="21" customHeight="1">
      <c r="A45" s="52"/>
      <c r="B45" s="49"/>
      <c r="C45" s="49" t="s">
        <v>396</v>
      </c>
      <c r="D45" s="49"/>
      <c r="E45" s="49"/>
      <c r="F45" s="49"/>
      <c r="G45" s="49"/>
      <c r="H45" s="49"/>
      <c r="I45" s="53"/>
    </row>
    <row r="46" spans="4:6" ht="15">
      <c r="D46" s="29"/>
      <c r="E46" s="30" t="s">
        <v>197</v>
      </c>
      <c r="F46" s="31" t="s">
        <v>198</v>
      </c>
    </row>
    <row r="47" spans="4:6" ht="15">
      <c r="D47" s="22" t="s">
        <v>267</v>
      </c>
      <c r="E47" s="15">
        <v>3.8181818181818183</v>
      </c>
      <c r="F47" s="23">
        <v>5.454545454545454</v>
      </c>
    </row>
    <row r="48" spans="4:6" ht="15">
      <c r="D48" s="22" t="s">
        <v>366</v>
      </c>
      <c r="E48" s="15">
        <v>4.163636363636362</v>
      </c>
      <c r="F48" s="23">
        <v>8.272727272727275</v>
      </c>
    </row>
    <row r="49" spans="4:6" ht="15">
      <c r="D49" s="22" t="s">
        <v>367</v>
      </c>
      <c r="E49" s="15">
        <v>11</v>
      </c>
      <c r="F49" s="23">
        <v>11</v>
      </c>
    </row>
    <row r="50" spans="4:6" ht="15">
      <c r="D50" s="22" t="s">
        <v>368</v>
      </c>
      <c r="E50" s="15">
        <v>0.6459257822137254</v>
      </c>
      <c r="F50" s="23"/>
    </row>
    <row r="51" spans="4:6" ht="15">
      <c r="D51" s="22" t="s">
        <v>369</v>
      </c>
      <c r="E51" s="15">
        <v>0</v>
      </c>
      <c r="F51" s="23"/>
    </row>
    <row r="52" spans="4:6" ht="15">
      <c r="D52" s="22" t="s">
        <v>370</v>
      </c>
      <c r="E52" s="15">
        <v>10</v>
      </c>
      <c r="F52" s="23"/>
    </row>
    <row r="53" spans="1:8" ht="15">
      <c r="A53" s="56"/>
      <c r="B53" s="56"/>
      <c r="C53" s="56"/>
      <c r="D53" s="22" t="s">
        <v>371</v>
      </c>
      <c r="E53" s="15">
        <v>-2.4632124817678798</v>
      </c>
      <c r="F53" s="23"/>
      <c r="G53" s="16"/>
      <c r="H53" s="58" t="s">
        <v>145</v>
      </c>
    </row>
    <row r="54" spans="1:8" ht="15">
      <c r="A54" s="56"/>
      <c r="B54" s="56"/>
      <c r="C54" s="56" t="s">
        <v>347</v>
      </c>
      <c r="D54" s="22" t="s">
        <v>372</v>
      </c>
      <c r="E54" s="15">
        <v>0.016745892017913135</v>
      </c>
      <c r="F54" s="23"/>
      <c r="H54" s="12">
        <f>TTEST($A$14:$A$24+E51,$B$14:$B$24,1,1)</f>
        <v>0.016745892017913162</v>
      </c>
    </row>
    <row r="55" spans="1:8" ht="15">
      <c r="A55" s="56"/>
      <c r="B55" s="56"/>
      <c r="C55" s="56"/>
      <c r="D55" s="22" t="s">
        <v>373</v>
      </c>
      <c r="E55" s="15">
        <v>1.8124615053238813</v>
      </c>
      <c r="F55" s="23"/>
      <c r="H55" s="17"/>
    </row>
    <row r="56" spans="1:8" ht="15">
      <c r="A56" s="56"/>
      <c r="B56" s="56"/>
      <c r="C56" s="56" t="s">
        <v>349</v>
      </c>
      <c r="D56" s="22" t="s">
        <v>374</v>
      </c>
      <c r="E56" s="15">
        <v>0.03349178403582627</v>
      </c>
      <c r="F56" s="23"/>
      <c r="H56" s="12">
        <f>TTEST($A$14:$A$24+E51,$B$14:$B$24,2,1)</f>
        <v>0.033491784035826325</v>
      </c>
    </row>
    <row r="57" spans="1:6" ht="15.75" thickBot="1">
      <c r="A57" s="56"/>
      <c r="B57" s="56"/>
      <c r="C57" s="56"/>
      <c r="D57" s="24" t="s">
        <v>375</v>
      </c>
      <c r="E57" s="18">
        <v>2.228139237558935</v>
      </c>
      <c r="F57" s="25"/>
    </row>
    <row r="58" ht="15">
      <c r="D58" s="16"/>
    </row>
    <row r="59" spans="1:9" s="40" customFormat="1" ht="21" customHeight="1">
      <c r="A59" s="52"/>
      <c r="B59" s="49"/>
      <c r="C59" s="49" t="s">
        <v>142</v>
      </c>
      <c r="D59" s="49"/>
      <c r="E59" s="49"/>
      <c r="F59" s="49"/>
      <c r="G59" s="49"/>
      <c r="H59" s="49"/>
      <c r="I59" s="53"/>
    </row>
    <row r="60" spans="4:7" ht="15">
      <c r="D60" s="29"/>
      <c r="E60" s="30" t="s">
        <v>197</v>
      </c>
      <c r="F60" s="31" t="s">
        <v>198</v>
      </c>
      <c r="G60" s="19"/>
    </row>
    <row r="61" spans="4:8" ht="15">
      <c r="D61" s="22" t="s">
        <v>267</v>
      </c>
      <c r="E61" s="15">
        <v>3.8181818181818183</v>
      </c>
      <c r="F61" s="23">
        <v>5.454545454545454</v>
      </c>
      <c r="G61" s="15"/>
      <c r="H61" s="15"/>
    </row>
    <row r="62" spans="4:8" ht="15">
      <c r="D62" s="22" t="s">
        <v>366</v>
      </c>
      <c r="E62" s="15">
        <v>4.163636363636362</v>
      </c>
      <c r="F62" s="23">
        <v>8.272727272727275</v>
      </c>
      <c r="G62" s="15"/>
      <c r="H62" s="15"/>
    </row>
    <row r="63" spans="4:8" ht="15">
      <c r="D63" s="22" t="s">
        <v>367</v>
      </c>
      <c r="E63" s="15">
        <v>11</v>
      </c>
      <c r="F63" s="23">
        <v>11</v>
      </c>
      <c r="G63" s="15"/>
      <c r="H63" s="15"/>
    </row>
    <row r="64" spans="4:7" ht="15">
      <c r="D64" s="22" t="s">
        <v>376</v>
      </c>
      <c r="E64" s="15">
        <v>6.218181818181819</v>
      </c>
      <c r="F64" s="23"/>
      <c r="G64" s="20"/>
    </row>
    <row r="65" spans="4:6" ht="15">
      <c r="D65" s="22" t="s">
        <v>369</v>
      </c>
      <c r="E65" s="15">
        <v>0</v>
      </c>
      <c r="F65" s="23"/>
    </row>
    <row r="66" spans="4:6" ht="15">
      <c r="D66" s="22" t="s">
        <v>370</v>
      </c>
      <c r="E66" s="15">
        <v>20</v>
      </c>
      <c r="F66" s="23"/>
    </row>
    <row r="67" spans="1:8" ht="15">
      <c r="A67" s="56"/>
      <c r="B67" s="56"/>
      <c r="C67" s="56"/>
      <c r="D67" s="22" t="s">
        <v>371</v>
      </c>
      <c r="E67" s="15">
        <v>-1.5389675281277306</v>
      </c>
      <c r="F67" s="23"/>
      <c r="G67" s="16"/>
      <c r="H67" s="58" t="s">
        <v>145</v>
      </c>
    </row>
    <row r="68" spans="1:8" ht="15">
      <c r="A68" s="56"/>
      <c r="B68" s="56"/>
      <c r="C68" s="56" t="s">
        <v>347</v>
      </c>
      <c r="D68" s="22" t="s">
        <v>372</v>
      </c>
      <c r="E68" s="15">
        <v>0.06974225687404206</v>
      </c>
      <c r="F68" s="23"/>
      <c r="H68" s="12">
        <f>TTEST($A$14:$A$24+E65,$B$14:$B$24,1,2)</f>
        <v>0.06974225687404206</v>
      </c>
    </row>
    <row r="69" spans="1:8" ht="15">
      <c r="A69" s="56"/>
      <c r="B69" s="56"/>
      <c r="C69" s="56"/>
      <c r="D69" s="22" t="s">
        <v>373</v>
      </c>
      <c r="E69" s="15">
        <v>1.724718003970338</v>
      </c>
      <c r="F69" s="23"/>
      <c r="H69" s="17"/>
    </row>
    <row r="70" spans="1:8" ht="15">
      <c r="A70" s="56"/>
      <c r="B70" s="56"/>
      <c r="C70" s="56" t="s">
        <v>349</v>
      </c>
      <c r="D70" s="22" t="s">
        <v>374</v>
      </c>
      <c r="E70" s="15">
        <v>0.13948451374808413</v>
      </c>
      <c r="F70" s="23"/>
      <c r="H70" s="12">
        <f>TTEST($A$14:$A$24+E65,$B$14:$B$24,2,2)</f>
        <v>0.13948451374808413</v>
      </c>
    </row>
    <row r="71" spans="1:7" ht="15.75" thickBot="1">
      <c r="A71" s="56"/>
      <c r="B71" s="56"/>
      <c r="C71" s="56"/>
      <c r="D71" s="24" t="s">
        <v>375</v>
      </c>
      <c r="E71" s="18">
        <v>2.085962478304282</v>
      </c>
      <c r="F71" s="25"/>
      <c r="G71" s="20"/>
    </row>
    <row r="72" spans="4:7" ht="15">
      <c r="D72" s="4"/>
      <c r="G72" s="19"/>
    </row>
    <row r="73" spans="1:14" s="40" customFormat="1" ht="21" customHeight="1">
      <c r="A73" s="52"/>
      <c r="B73" s="49"/>
      <c r="C73" s="49" t="s">
        <v>385</v>
      </c>
      <c r="D73" s="49"/>
      <c r="E73" s="49"/>
      <c r="F73" s="49"/>
      <c r="G73" s="49"/>
      <c r="H73" s="49"/>
      <c r="I73" s="53"/>
      <c r="J73" s="54"/>
      <c r="K73" s="54"/>
      <c r="L73" s="54"/>
      <c r="M73" s="54"/>
      <c r="N73" s="54"/>
    </row>
    <row r="74" spans="4:14" ht="15">
      <c r="D74" s="29"/>
      <c r="E74" s="30" t="s">
        <v>198</v>
      </c>
      <c r="F74" s="31" t="s">
        <v>197</v>
      </c>
      <c r="J74"/>
      <c r="K74"/>
      <c r="L74"/>
      <c r="M74"/>
      <c r="N74"/>
    </row>
    <row r="75" spans="4:14" ht="15">
      <c r="D75" s="27" t="s">
        <v>267</v>
      </c>
      <c r="E75" s="26">
        <v>5.454545454545454</v>
      </c>
      <c r="F75" s="28">
        <v>3.8181818181818183</v>
      </c>
      <c r="G75" s="15"/>
      <c r="H75" s="15"/>
      <c r="J75"/>
      <c r="K75"/>
      <c r="L75"/>
      <c r="M75"/>
      <c r="N75"/>
    </row>
    <row r="76" spans="4:14" ht="15">
      <c r="D76" s="22" t="s">
        <v>366</v>
      </c>
      <c r="E76" s="15">
        <v>8.272727272727275</v>
      </c>
      <c r="F76" s="23">
        <v>4.163636363636362</v>
      </c>
      <c r="G76" s="15"/>
      <c r="H76" s="15"/>
      <c r="J76"/>
      <c r="K76"/>
      <c r="L76"/>
      <c r="M76"/>
      <c r="N76"/>
    </row>
    <row r="77" spans="4:14" ht="15">
      <c r="D77" s="22" t="s">
        <v>367</v>
      </c>
      <c r="E77" s="15">
        <v>11</v>
      </c>
      <c r="F77" s="23">
        <v>11</v>
      </c>
      <c r="G77" s="15"/>
      <c r="H77" s="15"/>
      <c r="J77"/>
      <c r="K77"/>
      <c r="L77"/>
      <c r="M77"/>
      <c r="N77"/>
    </row>
    <row r="78" spans="4:14" ht="15">
      <c r="D78" s="22" t="s">
        <v>376</v>
      </c>
      <c r="E78" s="15">
        <v>6.218181818181819</v>
      </c>
      <c r="F78" s="23"/>
      <c r="G78" s="20"/>
      <c r="J78"/>
      <c r="K78"/>
      <c r="L78"/>
      <c r="M78"/>
      <c r="N78"/>
    </row>
    <row r="79" spans="4:14" ht="15">
      <c r="D79" s="22" t="s">
        <v>369</v>
      </c>
      <c r="E79" s="15">
        <v>1.2</v>
      </c>
      <c r="F79" s="23"/>
      <c r="J79"/>
      <c r="K79"/>
      <c r="L79"/>
      <c r="M79"/>
      <c r="N79"/>
    </row>
    <row r="80" spans="4:14" ht="15">
      <c r="D80" s="22" t="s">
        <v>370</v>
      </c>
      <c r="E80" s="15">
        <v>20</v>
      </c>
      <c r="F80" s="23"/>
      <c r="J80"/>
      <c r="K80"/>
      <c r="L80"/>
      <c r="M80"/>
      <c r="N80"/>
    </row>
    <row r="81" spans="1:14" ht="15">
      <c r="A81" s="56"/>
      <c r="B81" s="56"/>
      <c r="C81" s="56"/>
      <c r="D81" s="22" t="s">
        <v>371</v>
      </c>
      <c r="E81" s="15">
        <v>0.41039134083406115</v>
      </c>
      <c r="F81" s="23"/>
      <c r="G81" s="16"/>
      <c r="H81" s="58" t="s">
        <v>145</v>
      </c>
      <c r="J81"/>
      <c r="K81"/>
      <c r="L81"/>
      <c r="M81"/>
      <c r="N81"/>
    </row>
    <row r="82" spans="1:14" ht="15">
      <c r="A82" s="56"/>
      <c r="B82" s="56"/>
      <c r="C82" s="56" t="s">
        <v>347</v>
      </c>
      <c r="D82" s="22" t="s">
        <v>372</v>
      </c>
      <c r="E82" s="15">
        <v>0.3429410234239428</v>
      </c>
      <c r="F82" s="23"/>
      <c r="H82" s="12">
        <f>TTEST($A$14:$A$24+E79,$B$14:$B$24,1,2)</f>
        <v>0.3429410234239447</v>
      </c>
      <c r="J82"/>
      <c r="K82"/>
      <c r="L82"/>
      <c r="M82"/>
      <c r="N82"/>
    </row>
    <row r="83" spans="1:14" ht="15">
      <c r="A83" s="56"/>
      <c r="B83" s="56"/>
      <c r="C83" s="56"/>
      <c r="D83" s="22" t="s">
        <v>373</v>
      </c>
      <c r="E83" s="15">
        <v>1.724718003970338</v>
      </c>
      <c r="F83" s="23"/>
      <c r="H83" s="17"/>
      <c r="J83"/>
      <c r="K83"/>
      <c r="L83"/>
      <c r="M83"/>
      <c r="N83"/>
    </row>
    <row r="84" spans="1:14" ht="15">
      <c r="A84" s="56"/>
      <c r="B84" s="56"/>
      <c r="C84" s="56" t="s">
        <v>349</v>
      </c>
      <c r="D84" s="22" t="s">
        <v>374</v>
      </c>
      <c r="E84" s="15">
        <v>0.6858820468478856</v>
      </c>
      <c r="F84" s="23"/>
      <c r="H84" s="12">
        <f>TTEST($A$14:$A$24+E79,$B$14:$B$24,2,2)</f>
        <v>0.6858820468478894</v>
      </c>
      <c r="J84"/>
      <c r="K84"/>
      <c r="L84"/>
      <c r="M84"/>
      <c r="N84"/>
    </row>
    <row r="85" spans="1:14" ht="15.75" thickBot="1">
      <c r="A85" s="56"/>
      <c r="B85" s="56"/>
      <c r="C85" s="56"/>
      <c r="D85" s="24" t="s">
        <v>375</v>
      </c>
      <c r="E85" s="18">
        <v>2.085962478304282</v>
      </c>
      <c r="F85" s="25"/>
      <c r="G85" s="20"/>
      <c r="J85"/>
      <c r="K85"/>
      <c r="L85"/>
      <c r="M85"/>
      <c r="N85"/>
    </row>
    <row r="86" spans="10:14" ht="15">
      <c r="J86"/>
      <c r="K86"/>
      <c r="L86"/>
      <c r="M86"/>
      <c r="N86"/>
    </row>
    <row r="87" spans="1:14" s="40" customFormat="1" ht="21" customHeight="1">
      <c r="A87" s="52"/>
      <c r="B87" s="49"/>
      <c r="C87" s="49" t="s">
        <v>397</v>
      </c>
      <c r="D87" s="49"/>
      <c r="E87" s="49"/>
      <c r="F87" s="49"/>
      <c r="G87" s="49"/>
      <c r="H87" s="49"/>
      <c r="I87" s="53"/>
      <c r="J87" s="54"/>
      <c r="K87" s="54"/>
      <c r="L87" s="54"/>
      <c r="M87" s="54"/>
      <c r="N87" s="54"/>
    </row>
    <row r="88" spans="1:6" ht="15">
      <c r="A88" s="56"/>
      <c r="B88" s="56"/>
      <c r="C88" s="56"/>
      <c r="D88" s="29"/>
      <c r="E88" s="30" t="s">
        <v>197</v>
      </c>
      <c r="F88" s="31" t="s">
        <v>198</v>
      </c>
    </row>
    <row r="89" spans="1:6" ht="15">
      <c r="A89" s="56"/>
      <c r="B89" s="56"/>
      <c r="C89" s="56"/>
      <c r="D89" s="22" t="s">
        <v>267</v>
      </c>
      <c r="E89" s="15">
        <v>3.8181818181818183</v>
      </c>
      <c r="F89" s="23">
        <v>5.454545454545454</v>
      </c>
    </row>
    <row r="90" spans="1:6" ht="15">
      <c r="A90" s="56"/>
      <c r="B90" s="56"/>
      <c r="C90" s="56"/>
      <c r="D90" s="22" t="s">
        <v>366</v>
      </c>
      <c r="E90" s="15">
        <v>4.163636363636362</v>
      </c>
      <c r="F90" s="23">
        <v>8.272727272727275</v>
      </c>
    </row>
    <row r="91" spans="1:6" ht="15">
      <c r="A91" s="56"/>
      <c r="B91" s="56"/>
      <c r="C91" s="56"/>
      <c r="D91" s="22" t="s">
        <v>367</v>
      </c>
      <c r="E91" s="15">
        <v>11</v>
      </c>
      <c r="F91" s="23">
        <v>11</v>
      </c>
    </row>
    <row r="92" spans="1:6" ht="15">
      <c r="A92" s="56"/>
      <c r="B92" s="56"/>
      <c r="C92" s="56"/>
      <c r="D92" s="22" t="s">
        <v>369</v>
      </c>
      <c r="E92" s="15">
        <v>0</v>
      </c>
      <c r="F92" s="23"/>
    </row>
    <row r="93" spans="1:6" ht="15">
      <c r="A93" s="56"/>
      <c r="B93" s="56"/>
      <c r="C93" s="56"/>
      <c r="D93" s="22" t="s">
        <v>370</v>
      </c>
      <c r="E93" s="15">
        <v>18</v>
      </c>
      <c r="F93" s="23"/>
    </row>
    <row r="94" spans="1:8" ht="15">
      <c r="A94" s="56"/>
      <c r="B94" s="56"/>
      <c r="C94" s="56"/>
      <c r="D94" s="22" t="s">
        <v>371</v>
      </c>
      <c r="E94" s="15">
        <v>-1.5389675281277306</v>
      </c>
      <c r="F94" s="23"/>
      <c r="G94" s="16"/>
      <c r="H94" s="58" t="s">
        <v>145</v>
      </c>
    </row>
    <row r="95" spans="1:8" ht="15">
      <c r="A95" s="56"/>
      <c r="B95" s="56"/>
      <c r="C95" s="56" t="s">
        <v>347</v>
      </c>
      <c r="D95" s="22" t="s">
        <v>372</v>
      </c>
      <c r="E95" s="15">
        <v>0.07060328694842105</v>
      </c>
      <c r="F95" s="23"/>
      <c r="H95" s="12">
        <f>TTEST($A$14:$A$24+E92,$B$14:$B$24,1,3)</f>
        <v>0.070588264795586</v>
      </c>
    </row>
    <row r="96" spans="1:8" ht="15">
      <c r="A96" s="56"/>
      <c r="B96" s="56"/>
      <c r="C96" s="56"/>
      <c r="D96" s="22" t="s">
        <v>373</v>
      </c>
      <c r="E96" s="15">
        <v>1.7340630620310549</v>
      </c>
      <c r="F96" s="23"/>
      <c r="H96" s="17"/>
    </row>
    <row r="97" spans="1:8" ht="15">
      <c r="A97" s="56"/>
      <c r="B97" s="56"/>
      <c r="C97" s="56" t="s">
        <v>349</v>
      </c>
      <c r="D97" s="22" t="s">
        <v>374</v>
      </c>
      <c r="E97" s="15">
        <v>0.1412065738968421</v>
      </c>
      <c r="F97" s="23"/>
      <c r="H97" s="12">
        <f>TTEST($A$14:$A$24+E92,$B$14:$B$24,2,3)</f>
        <v>0.141176529591172</v>
      </c>
    </row>
    <row r="98" spans="1:6" ht="15.75" thickBot="1">
      <c r="A98" s="56"/>
      <c r="B98" s="56"/>
      <c r="C98" s="56"/>
      <c r="D98" s="24" t="s">
        <v>375</v>
      </c>
      <c r="E98" s="18">
        <v>2.1009236661484465</v>
      </c>
      <c r="F98" s="25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11" ht="15">
      <c r="D111" s="4"/>
    </row>
    <row r="112" ht="15">
      <c r="D112" s="4"/>
    </row>
    <row r="113" ht="15">
      <c r="D113" s="4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rowBreaks count="2" manualBreakCount="2">
    <brk id="44" max="255" man="1"/>
    <brk id="86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6"/>
  <sheetViews>
    <sheetView showGridLines="0" zoomScalePageLayoutView="0" workbookViewId="0" topLeftCell="A148">
      <selection activeCell="A1" sqref="A1"/>
    </sheetView>
  </sheetViews>
  <sheetFormatPr defaultColWidth="9.28125" defaultRowHeight="12.75"/>
  <cols>
    <col min="1" max="4" width="9.28125" style="4" customWidth="1"/>
    <col min="5" max="5" width="10.421875" style="4" customWidth="1"/>
    <col min="6" max="8" width="10.57421875" style="4" customWidth="1"/>
    <col min="9" max="9" width="13.28125" style="4" customWidth="1"/>
    <col min="10" max="16384" width="9.28125" style="4" customWidth="1"/>
  </cols>
  <sheetData>
    <row r="1" spans="1:9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45</v>
      </c>
    </row>
    <row r="3" ht="15">
      <c r="A3" s="4" t="s">
        <v>3</v>
      </c>
    </row>
    <row r="4" ht="15">
      <c r="B4" s="4" t="s">
        <v>4</v>
      </c>
    </row>
    <row r="5" ht="15">
      <c r="A5" s="4" t="s">
        <v>5</v>
      </c>
    </row>
    <row r="6" ht="15" customHeight="1">
      <c r="A6" s="4" t="s">
        <v>46</v>
      </c>
    </row>
    <row r="7" ht="15">
      <c r="A7" s="4" t="s">
        <v>47</v>
      </c>
    </row>
    <row r="8" ht="15">
      <c r="A8" s="4" t="s">
        <v>48</v>
      </c>
    </row>
    <row r="9" ht="15">
      <c r="A9" s="4" t="s">
        <v>37</v>
      </c>
    </row>
    <row r="10" ht="6.75" customHeight="1"/>
    <row r="11" spans="3:4" ht="15.75" thickBot="1">
      <c r="C11" s="7" t="s">
        <v>261</v>
      </c>
      <c r="D11" s="21"/>
    </row>
    <row r="12" spans="1:4" ht="15">
      <c r="A12" s="8"/>
      <c r="B12" s="8" t="s">
        <v>262</v>
      </c>
      <c r="C12" s="8" t="s">
        <v>1</v>
      </c>
      <c r="D12" s="8" t="s">
        <v>2</v>
      </c>
    </row>
    <row r="13" spans="2:4" ht="15">
      <c r="B13" s="10">
        <v>-3</v>
      </c>
      <c r="C13" s="10">
        <v>2</v>
      </c>
      <c r="D13" s="10">
        <v>5</v>
      </c>
    </row>
    <row r="14" spans="2:4" ht="15">
      <c r="B14" s="10">
        <v>2</v>
      </c>
      <c r="C14" s="10">
        <v>3</v>
      </c>
      <c r="D14" s="10">
        <v>4</v>
      </c>
    </row>
    <row r="15" spans="2:4" ht="15">
      <c r="B15" s="10">
        <v>11</v>
      </c>
      <c r="C15" s="10">
        <v>5</v>
      </c>
      <c r="D15" s="10">
        <v>2</v>
      </c>
    </row>
    <row r="16" spans="2:4" ht="15">
      <c r="B16" s="10">
        <v>9</v>
      </c>
      <c r="C16" s="10">
        <v>6</v>
      </c>
      <c r="D16" s="10">
        <v>4</v>
      </c>
    </row>
    <row r="17" spans="2:9" ht="15">
      <c r="B17" s="10">
        <v>8</v>
      </c>
      <c r="C17" s="10">
        <v>4</v>
      </c>
      <c r="D17" s="10">
        <v>3</v>
      </c>
      <c r="E17" s="263" t="s">
        <v>556</v>
      </c>
      <c r="F17" s="263"/>
      <c r="G17" s="263"/>
      <c r="H17" s="263"/>
      <c r="I17" s="263"/>
    </row>
    <row r="19" spans="1:9" ht="23.25" customHeight="1">
      <c r="A19" s="209" t="s">
        <v>422</v>
      </c>
      <c r="B19" s="207"/>
      <c r="C19" s="207"/>
      <c r="D19" s="207"/>
      <c r="E19" s="207"/>
      <c r="F19" s="207"/>
      <c r="G19" s="207"/>
      <c r="H19" s="207"/>
      <c r="I19" s="208"/>
    </row>
    <row r="20" spans="1:4" ht="15">
      <c r="A20" s="4" t="s">
        <v>469</v>
      </c>
      <c r="D20" s="10"/>
    </row>
    <row r="21" spans="1:4" ht="15">
      <c r="A21" s="4" t="s">
        <v>6</v>
      </c>
      <c r="D21" s="10"/>
    </row>
    <row r="22" spans="1:4" ht="15">
      <c r="A22" s="4" t="s">
        <v>28</v>
      </c>
      <c r="D22" s="10"/>
    </row>
    <row r="23" spans="1:4" ht="15">
      <c r="A23" s="4" t="s">
        <v>29</v>
      </c>
      <c r="D23" s="10"/>
    </row>
    <row r="24" spans="1:4" ht="15">
      <c r="A24" s="4" t="s">
        <v>26</v>
      </c>
      <c r="D24" s="10"/>
    </row>
    <row r="25" spans="1:4" ht="15">
      <c r="A25" s="4" t="s">
        <v>27</v>
      </c>
      <c r="D25" s="10"/>
    </row>
    <row r="26" spans="1:4" ht="15">
      <c r="A26" s="4" t="s">
        <v>33</v>
      </c>
      <c r="D26" s="10"/>
    </row>
    <row r="27" spans="1:4" ht="15">
      <c r="A27" s="4" t="s">
        <v>32</v>
      </c>
      <c r="D27" s="10"/>
    </row>
    <row r="28" spans="1:4" ht="15">
      <c r="A28" s="4" t="s">
        <v>35</v>
      </c>
      <c r="D28" s="10"/>
    </row>
    <row r="29" spans="1:4" ht="15">
      <c r="A29" s="4" t="s">
        <v>34</v>
      </c>
      <c r="D29" s="10"/>
    </row>
    <row r="30" spans="1:4" ht="15">
      <c r="A30" s="4" t="s">
        <v>30</v>
      </c>
      <c r="D30" s="10"/>
    </row>
    <row r="31" spans="1:4" ht="15">
      <c r="A31" s="4" t="s">
        <v>31</v>
      </c>
      <c r="D31" s="10"/>
    </row>
    <row r="32" spans="1:4" ht="15">
      <c r="A32" s="4" t="s">
        <v>234</v>
      </c>
      <c r="D32" s="10"/>
    </row>
    <row r="33" spans="1:4" ht="15">
      <c r="A33" s="4" t="s">
        <v>86</v>
      </c>
      <c r="D33" s="10"/>
    </row>
    <row r="34" spans="1:4" ht="15">
      <c r="A34" s="4" t="s">
        <v>235</v>
      </c>
      <c r="D34" s="10"/>
    </row>
    <row r="35" spans="1:4" ht="15">
      <c r="A35" s="4" t="s">
        <v>236</v>
      </c>
      <c r="D35" s="10"/>
    </row>
    <row r="36" spans="1:4" ht="15">
      <c r="A36" s="4" t="s">
        <v>109</v>
      </c>
      <c r="D36" s="10"/>
    </row>
    <row r="37" spans="1:4" ht="15">
      <c r="A37" s="4" t="s">
        <v>110</v>
      </c>
      <c r="D37" s="10"/>
    </row>
    <row r="38" spans="1:4" ht="15">
      <c r="A38" s="4" t="s">
        <v>36</v>
      </c>
      <c r="D38" s="10"/>
    </row>
    <row r="39" spans="1:4" ht="15">
      <c r="A39" s="4" t="s">
        <v>536</v>
      </c>
      <c r="D39" s="10"/>
    </row>
    <row r="40" spans="1:4" ht="15">
      <c r="A40" s="4" t="s">
        <v>80</v>
      </c>
      <c r="D40" s="10"/>
    </row>
    <row r="41" ht="15">
      <c r="D41" s="10"/>
    </row>
    <row r="42" spans="1:4" ht="17.25" customHeight="1">
      <c r="A42" s="240" t="s">
        <v>49</v>
      </c>
      <c r="D42" s="10"/>
    </row>
    <row r="43" spans="1:4" ht="15">
      <c r="A43" s="4" t="s">
        <v>543</v>
      </c>
      <c r="D43" s="10"/>
    </row>
    <row r="44" spans="1:9" ht="22.5" customHeight="1">
      <c r="A44" t="s">
        <v>7</v>
      </c>
      <c r="B44"/>
      <c r="C44"/>
      <c r="D44"/>
      <c r="E44"/>
      <c r="F44"/>
      <c r="G44"/>
      <c r="H44"/>
      <c r="I44"/>
    </row>
    <row r="45" spans="1:9" ht="15.75" thickBot="1">
      <c r="A45"/>
      <c r="B45"/>
      <c r="C45"/>
      <c r="D45"/>
      <c r="E45"/>
      <c r="F45"/>
      <c r="G45"/>
      <c r="H45"/>
      <c r="I45"/>
    </row>
    <row r="46" spans="1:9" ht="15">
      <c r="A46" s="239" t="s">
        <v>8</v>
      </c>
      <c r="B46" s="239"/>
      <c r="C46"/>
      <c r="D46"/>
      <c r="E46"/>
      <c r="F46"/>
      <c r="G46"/>
      <c r="H46"/>
      <c r="I46"/>
    </row>
    <row r="47" spans="1:9" ht="15">
      <c r="A47" s="236" t="s">
        <v>9</v>
      </c>
      <c r="B47" s="236">
        <v>0.9932202608115113</v>
      </c>
      <c r="C47"/>
      <c r="D47"/>
      <c r="E47"/>
      <c r="F47"/>
      <c r="G47"/>
      <c r="H47"/>
      <c r="I47"/>
    </row>
    <row r="48" spans="1:9" ht="15">
      <c r="A48" s="236" t="s">
        <v>10</v>
      </c>
      <c r="B48" s="236">
        <v>0.9864864864864864</v>
      </c>
      <c r="C48"/>
      <c r="D48"/>
      <c r="E48"/>
      <c r="F48"/>
      <c r="G48"/>
      <c r="H48"/>
      <c r="I48"/>
    </row>
    <row r="49" spans="1:9" ht="15">
      <c r="A49" s="236" t="s">
        <v>11</v>
      </c>
      <c r="B49" s="236">
        <v>0.9729729729729728</v>
      </c>
      <c r="C49"/>
      <c r="D49"/>
      <c r="E49"/>
      <c r="F49"/>
      <c r="G49"/>
      <c r="H49"/>
      <c r="I49"/>
    </row>
    <row r="50" spans="1:9" ht="15">
      <c r="A50" s="236" t="s">
        <v>268</v>
      </c>
      <c r="B50" s="236">
        <v>0.9486832980505135</v>
      </c>
      <c r="C50"/>
      <c r="D50"/>
      <c r="E50"/>
      <c r="F50"/>
      <c r="G50"/>
      <c r="H50"/>
      <c r="I50"/>
    </row>
    <row r="51" spans="1:9" ht="15.75" thickBot="1">
      <c r="A51" s="237" t="s">
        <v>367</v>
      </c>
      <c r="B51" s="237">
        <v>5</v>
      </c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.75" thickBot="1">
      <c r="A53" t="s">
        <v>12</v>
      </c>
      <c r="B53"/>
      <c r="C53"/>
      <c r="D53"/>
      <c r="E53"/>
      <c r="F53"/>
      <c r="G53"/>
      <c r="H53"/>
      <c r="I53"/>
    </row>
    <row r="54" spans="1:9" ht="15">
      <c r="A54" s="238"/>
      <c r="B54" s="238" t="s">
        <v>370</v>
      </c>
      <c r="C54" s="238" t="s">
        <v>16</v>
      </c>
      <c r="D54" s="238" t="s">
        <v>17</v>
      </c>
      <c r="E54" s="238" t="s">
        <v>18</v>
      </c>
      <c r="F54" s="238" t="s">
        <v>19</v>
      </c>
      <c r="G54"/>
      <c r="H54"/>
      <c r="I54"/>
    </row>
    <row r="55" spans="1:9" ht="15">
      <c r="A55" s="236" t="s">
        <v>0</v>
      </c>
      <c r="B55" s="236">
        <v>2</v>
      </c>
      <c r="C55" s="236">
        <v>131.4</v>
      </c>
      <c r="D55" s="236">
        <v>65.7</v>
      </c>
      <c r="E55" s="236">
        <v>73</v>
      </c>
      <c r="F55" s="236">
        <v>0.013513513513481946</v>
      </c>
      <c r="G55"/>
      <c r="H55"/>
      <c r="I55"/>
    </row>
    <row r="56" spans="1:9" ht="15">
      <c r="A56" s="236" t="s">
        <v>13</v>
      </c>
      <c r="B56" s="236">
        <v>2</v>
      </c>
      <c r="C56" s="236">
        <v>1.8</v>
      </c>
      <c r="D56" s="236">
        <v>0.8999999999999995</v>
      </c>
      <c r="E56" s="236"/>
      <c r="F56" s="236"/>
      <c r="G56"/>
      <c r="H56"/>
      <c r="I56"/>
    </row>
    <row r="57" spans="1:9" ht="15.75" thickBot="1">
      <c r="A57" s="237" t="s">
        <v>14</v>
      </c>
      <c r="B57" s="237">
        <v>4</v>
      </c>
      <c r="C57" s="237">
        <v>133.2</v>
      </c>
      <c r="D57" s="237"/>
      <c r="E57" s="237"/>
      <c r="F57" s="237"/>
      <c r="G57"/>
      <c r="H57"/>
      <c r="I57"/>
    </row>
    <row r="58" spans="1:9" ht="15.75" thickBot="1">
      <c r="A58"/>
      <c r="B58"/>
      <c r="C58"/>
      <c r="D58"/>
      <c r="E58"/>
      <c r="F58"/>
      <c r="G58"/>
      <c r="H58"/>
      <c r="I58"/>
    </row>
    <row r="59" spans="1:9" ht="15">
      <c r="A59" s="238"/>
      <c r="B59" s="238" t="s">
        <v>20</v>
      </c>
      <c r="C59" s="238" t="s">
        <v>268</v>
      </c>
      <c r="D59" s="238" t="s">
        <v>371</v>
      </c>
      <c r="E59" s="238" t="s">
        <v>21</v>
      </c>
      <c r="F59" s="238" t="s">
        <v>22</v>
      </c>
      <c r="G59" s="238" t="s">
        <v>23</v>
      </c>
      <c r="H59" s="238" t="s">
        <v>24</v>
      </c>
      <c r="I59" s="238" t="s">
        <v>25</v>
      </c>
    </row>
    <row r="60" spans="1:9" ht="15">
      <c r="A60" s="236" t="s">
        <v>15</v>
      </c>
      <c r="B60" s="236">
        <v>5.200000000000014</v>
      </c>
      <c r="C60" s="236">
        <v>2.8948229652260253</v>
      </c>
      <c r="D60" s="236">
        <v>1.7963101932190189</v>
      </c>
      <c r="E60" s="236">
        <v>0.21428274905240846</v>
      </c>
      <c r="F60" s="236">
        <v>-7.255426604311078</v>
      </c>
      <c r="G60" s="236">
        <v>17.655426604311106</v>
      </c>
      <c r="H60" s="236">
        <v>-7.255426604311078</v>
      </c>
      <c r="I60" s="236">
        <v>17.655426604311106</v>
      </c>
    </row>
    <row r="61" spans="1:9" ht="15">
      <c r="A61" s="236" t="s">
        <v>1</v>
      </c>
      <c r="B61" s="236">
        <v>2.3</v>
      </c>
      <c r="C61" s="236">
        <v>0.3605551275463988</v>
      </c>
      <c r="D61" s="236">
        <v>6.379052256590135</v>
      </c>
      <c r="E61" s="236">
        <v>0.023704372048421275</v>
      </c>
      <c r="F61" s="236">
        <v>0.7486554162694523</v>
      </c>
      <c r="G61" s="236">
        <v>3.851344583730546</v>
      </c>
      <c r="H61" s="236">
        <v>0.7486554162694523</v>
      </c>
      <c r="I61" s="236">
        <v>3.851344583730546</v>
      </c>
    </row>
    <row r="62" spans="1:9" ht="15.75" thickBot="1">
      <c r="A62" s="237" t="s">
        <v>2</v>
      </c>
      <c r="B62" s="237">
        <v>-2.5</v>
      </c>
      <c r="C62" s="237">
        <v>0.5</v>
      </c>
      <c r="D62" s="237">
        <v>-5.000000000000006</v>
      </c>
      <c r="E62" s="237">
        <v>0.037749551345349824</v>
      </c>
      <c r="F62" s="237">
        <v>-4.651327862520706</v>
      </c>
      <c r="G62" s="237">
        <v>-0.3486721374793009</v>
      </c>
      <c r="H62" s="237">
        <v>-4.651327862520706</v>
      </c>
      <c r="I62" s="237">
        <v>-0.3486721374793009</v>
      </c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 t="s">
        <v>38</v>
      </c>
      <c r="B64"/>
      <c r="C64"/>
      <c r="D64"/>
      <c r="E64"/>
      <c r="F64"/>
      <c r="G64"/>
      <c r="H64"/>
      <c r="I64"/>
    </row>
    <row r="65" spans="1:9" ht="15.75" thickBot="1">
      <c r="A65"/>
      <c r="B65"/>
      <c r="C65"/>
      <c r="D65"/>
      <c r="E65"/>
      <c r="F65"/>
      <c r="G65"/>
      <c r="H65"/>
      <c r="I65"/>
    </row>
    <row r="66" spans="1:9" ht="15">
      <c r="A66" s="243" t="s">
        <v>39</v>
      </c>
      <c r="B66" s="243" t="s">
        <v>40</v>
      </c>
      <c r="C66" s="243" t="s">
        <v>41</v>
      </c>
      <c r="D66" s="243" t="s">
        <v>535</v>
      </c>
      <c r="E66"/>
      <c r="F66"/>
      <c r="G66"/>
      <c r="H66"/>
      <c r="I66"/>
    </row>
    <row r="67" spans="1:9" ht="15">
      <c r="A67" s="236">
        <v>1</v>
      </c>
      <c r="B67" s="236">
        <v>-2.699999999999997</v>
      </c>
      <c r="C67" s="236">
        <v>-0.30000000000000293</v>
      </c>
      <c r="D67" s="236">
        <v>-0.4472135954999623</v>
      </c>
      <c r="E67"/>
      <c r="F67"/>
      <c r="G67"/>
      <c r="H67"/>
      <c r="I67"/>
    </row>
    <row r="68" spans="1:9" ht="15">
      <c r="A68" s="236">
        <v>2</v>
      </c>
      <c r="B68" s="236">
        <v>2.1000000000000014</v>
      </c>
      <c r="C68" s="236">
        <v>-0.10000000000000142</v>
      </c>
      <c r="D68" s="236">
        <v>-0.1490711984999881</v>
      </c>
      <c r="E68"/>
      <c r="F68"/>
      <c r="G68"/>
      <c r="H68"/>
      <c r="I68"/>
    </row>
    <row r="69" spans="1:9" ht="15">
      <c r="A69" s="236">
        <v>3</v>
      </c>
      <c r="B69" s="236">
        <v>11.7</v>
      </c>
      <c r="C69" s="236">
        <v>-0.6999999999999993</v>
      </c>
      <c r="D69" s="236">
        <v>-1.0434983894999008</v>
      </c>
      <c r="E69"/>
      <c r="F69"/>
      <c r="G69"/>
      <c r="H69"/>
      <c r="I69"/>
    </row>
    <row r="70" spans="1:9" ht="15">
      <c r="A70" s="236">
        <v>4</v>
      </c>
      <c r="B70" s="236">
        <v>8.999999999999998</v>
      </c>
      <c r="C70" s="236">
        <v>1.7763568394002505E-15</v>
      </c>
      <c r="D70" s="236">
        <v>2.6480364301304245E-15</v>
      </c>
      <c r="E70"/>
      <c r="F70"/>
      <c r="G70"/>
      <c r="H70"/>
      <c r="I70"/>
    </row>
    <row r="71" spans="1:9" ht="15.75" thickBot="1">
      <c r="A71" s="237">
        <v>5</v>
      </c>
      <c r="B71" s="237">
        <v>6.9</v>
      </c>
      <c r="C71" s="237">
        <v>1.0999999999999996</v>
      </c>
      <c r="D71" s="237">
        <v>1.6397831834998453</v>
      </c>
      <c r="E71"/>
      <c r="F71"/>
      <c r="G71"/>
      <c r="H71"/>
      <c r="I71"/>
    </row>
    <row r="73" ht="15">
      <c r="A73" s="59" t="s">
        <v>42</v>
      </c>
    </row>
    <row r="74" ht="15">
      <c r="A74" s="59" t="s">
        <v>537</v>
      </c>
    </row>
    <row r="75" ht="15">
      <c r="A75" s="4" t="s">
        <v>540</v>
      </c>
    </row>
    <row r="78" ht="15">
      <c r="A78" s="59" t="s">
        <v>43</v>
      </c>
    </row>
    <row r="79" ht="15">
      <c r="A79" s="59" t="s">
        <v>538</v>
      </c>
    </row>
    <row r="80" ht="15">
      <c r="A80" s="59" t="s">
        <v>539</v>
      </c>
    </row>
    <row r="94" ht="15">
      <c r="A94" s="260" t="s">
        <v>544</v>
      </c>
    </row>
    <row r="104" ht="15">
      <c r="A104" s="59" t="s">
        <v>541</v>
      </c>
    </row>
    <row r="105" ht="15">
      <c r="A105" s="59" t="s">
        <v>537</v>
      </c>
    </row>
    <row r="106" ht="15">
      <c r="A106" s="4" t="s">
        <v>545</v>
      </c>
    </row>
    <row r="107" ht="15">
      <c r="A107" s="4" t="s">
        <v>546</v>
      </c>
    </row>
    <row r="109" ht="15">
      <c r="A109" s="59" t="s">
        <v>542</v>
      </c>
    </row>
    <row r="110" ht="15">
      <c r="A110" s="59" t="s">
        <v>44</v>
      </c>
    </row>
    <row r="111" ht="15">
      <c r="A111" s="59"/>
    </row>
    <row r="128" ht="15">
      <c r="A128" s="55" t="s">
        <v>547</v>
      </c>
    </row>
    <row r="129" ht="15">
      <c r="A129" s="4" t="s">
        <v>548</v>
      </c>
    </row>
    <row r="130" ht="15">
      <c r="A130" s="4" t="s">
        <v>549</v>
      </c>
    </row>
    <row r="131" ht="15">
      <c r="A131" s="4" t="s">
        <v>550</v>
      </c>
    </row>
    <row r="132" ht="15">
      <c r="A132" s="4" t="s">
        <v>551</v>
      </c>
    </row>
    <row r="133" ht="15">
      <c r="A133" s="4" t="s">
        <v>552</v>
      </c>
    </row>
    <row r="134" ht="15">
      <c r="A134" s="4" t="s">
        <v>553</v>
      </c>
    </row>
    <row r="135" ht="15">
      <c r="A135" s="4" t="s">
        <v>555</v>
      </c>
    </row>
    <row r="136" ht="15">
      <c r="A136" s="4" t="s">
        <v>554</v>
      </c>
    </row>
  </sheetData>
  <sheetProtection/>
  <mergeCells count="1">
    <mergeCell ref="E17:I17"/>
  </mergeCells>
  <hyperlinks>
    <hyperlink ref="E17" r:id="rId1" display="http://forum.johnson.cornell.edu/faculty/mcclain/Software/PredInt.htm"/>
  </hyperlinks>
  <printOptions/>
  <pageMargins left="0.75" right="0.75" top="0.79" bottom="0.65" header="0.5" footer="0.5"/>
  <pageSetup horizontalDpi="600" verticalDpi="600" orientation="portrait" scale="95" r:id="rId3"/>
  <headerFooter alignWithMargins="0">
    <oddHeader>&amp;LSheet: &amp;A&amp;CFile: &amp;F&amp;RPage &amp;P of &amp;N</oddHeader>
  </headerFooter>
  <rowBreaks count="1" manualBreakCount="1">
    <brk id="43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43">
      <selection activeCell="A1" sqref="A1"/>
    </sheetView>
  </sheetViews>
  <sheetFormatPr defaultColWidth="9.28125" defaultRowHeight="12.75"/>
  <cols>
    <col min="1" max="3" width="9.57421875" style="4" customWidth="1"/>
    <col min="4" max="4" width="13.7109375" style="10" customWidth="1"/>
    <col min="5" max="6" width="9.57421875" style="4" customWidth="1"/>
    <col min="7" max="7" width="13.7109375" style="4" customWidth="1"/>
    <col min="8" max="9" width="9.57421875" style="4" customWidth="1"/>
    <col min="10" max="16384" width="9.28125" style="4" customWidth="1"/>
  </cols>
  <sheetData>
    <row r="1" spans="1:9" ht="21.75" customHeight="1">
      <c r="A1" s="206" t="s">
        <v>193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B2" s="6" t="s">
        <v>156</v>
      </c>
    </row>
    <row r="3" spans="1:4" ht="15">
      <c r="A3" s="4" t="s">
        <v>157</v>
      </c>
      <c r="D3" s="4"/>
    </row>
    <row r="4" spans="1:4" ht="15">
      <c r="A4" s="4" t="s">
        <v>194</v>
      </c>
      <c r="D4" s="4"/>
    </row>
    <row r="5" spans="1:9" ht="24" customHeight="1" thickBot="1">
      <c r="A5" s="127" t="s">
        <v>195</v>
      </c>
      <c r="B5" s="127"/>
      <c r="C5" s="127"/>
      <c r="D5" s="127" t="s">
        <v>78</v>
      </c>
      <c r="E5" s="127"/>
      <c r="F5" s="127"/>
      <c r="G5" s="127" t="s">
        <v>79</v>
      </c>
      <c r="H5" s="127"/>
      <c r="I5" s="127"/>
    </row>
    <row r="6" spans="1:9" ht="15">
      <c r="A6" s="128" t="s">
        <v>196</v>
      </c>
      <c r="B6" s="129" t="s">
        <v>197</v>
      </c>
      <c r="C6" s="130" t="s">
        <v>198</v>
      </c>
      <c r="D6" s="228" t="s">
        <v>196</v>
      </c>
      <c r="E6" s="229" t="s">
        <v>197</v>
      </c>
      <c r="F6" s="230" t="s">
        <v>198</v>
      </c>
      <c r="G6" s="188" t="s">
        <v>196</v>
      </c>
      <c r="H6" s="189" t="s">
        <v>197</v>
      </c>
      <c r="I6" s="190" t="s">
        <v>198</v>
      </c>
    </row>
    <row r="7" spans="1:9" ht="15">
      <c r="A7" s="10">
        <v>1</v>
      </c>
      <c r="B7" s="10">
        <v>1</v>
      </c>
      <c r="C7" s="10">
        <v>2</v>
      </c>
      <c r="D7" s="231">
        <v>1</v>
      </c>
      <c r="E7" s="232">
        <v>1</v>
      </c>
      <c r="F7" s="233">
        <v>2</v>
      </c>
      <c r="G7" s="191">
        <v>6</v>
      </c>
      <c r="H7" s="192">
        <v>5</v>
      </c>
      <c r="I7" s="193">
        <v>11</v>
      </c>
    </row>
    <row r="8" spans="1:9" ht="15">
      <c r="A8" s="10">
        <v>2</v>
      </c>
      <c r="B8" s="10">
        <v>2</v>
      </c>
      <c r="C8" s="10">
        <v>3</v>
      </c>
      <c r="D8" s="231">
        <v>2</v>
      </c>
      <c r="E8" s="232">
        <v>2</v>
      </c>
      <c r="F8" s="233">
        <v>3</v>
      </c>
      <c r="G8" s="191">
        <v>8</v>
      </c>
      <c r="H8" s="192">
        <v>6</v>
      </c>
      <c r="I8" s="193">
        <v>10</v>
      </c>
    </row>
    <row r="9" spans="1:9" ht="15">
      <c r="A9" s="10">
        <v>3</v>
      </c>
      <c r="B9" s="10">
        <v>3</v>
      </c>
      <c r="C9" s="10">
        <v>4</v>
      </c>
      <c r="D9" s="231">
        <v>11</v>
      </c>
      <c r="E9" s="232">
        <v>2</v>
      </c>
      <c r="F9" s="233">
        <v>5</v>
      </c>
      <c r="G9" s="191">
        <v>9</v>
      </c>
      <c r="H9" s="192">
        <v>5</v>
      </c>
      <c r="I9" s="193">
        <v>7</v>
      </c>
    </row>
    <row r="10" spans="1:9" ht="15">
      <c r="A10" s="10">
        <v>4</v>
      </c>
      <c r="B10" s="10">
        <v>4</v>
      </c>
      <c r="C10" s="10">
        <v>3</v>
      </c>
      <c r="D10" s="231">
        <v>3</v>
      </c>
      <c r="E10" s="232">
        <v>3</v>
      </c>
      <c r="F10" s="233">
        <v>4</v>
      </c>
      <c r="G10" s="191">
        <v>7</v>
      </c>
      <c r="H10" s="192">
        <v>8</v>
      </c>
      <c r="I10" s="193">
        <v>6</v>
      </c>
    </row>
    <row r="11" spans="1:9" ht="15">
      <c r="A11" s="10">
        <v>5</v>
      </c>
      <c r="B11" s="10">
        <v>3</v>
      </c>
      <c r="C11" s="10">
        <v>5</v>
      </c>
      <c r="D11" s="231">
        <v>5</v>
      </c>
      <c r="E11" s="232">
        <v>3</v>
      </c>
      <c r="F11" s="233">
        <v>5</v>
      </c>
      <c r="G11" s="191">
        <v>5</v>
      </c>
      <c r="H11" s="192">
        <v>3</v>
      </c>
      <c r="I11" s="193">
        <v>5</v>
      </c>
    </row>
    <row r="12" spans="1:9" ht="15">
      <c r="A12" s="10">
        <v>6</v>
      </c>
      <c r="B12" s="10">
        <v>5</v>
      </c>
      <c r="C12" s="10">
        <v>11</v>
      </c>
      <c r="D12" s="231">
        <v>10</v>
      </c>
      <c r="E12" s="232">
        <v>3</v>
      </c>
      <c r="F12" s="233">
        <v>4</v>
      </c>
      <c r="G12" s="191">
        <v>11</v>
      </c>
      <c r="H12" s="192">
        <v>2</v>
      </c>
      <c r="I12" s="193">
        <v>5</v>
      </c>
    </row>
    <row r="13" spans="1:9" ht="15">
      <c r="A13" s="10">
        <v>7</v>
      </c>
      <c r="B13" s="10">
        <v>8</v>
      </c>
      <c r="C13" s="10">
        <v>6</v>
      </c>
      <c r="D13" s="231">
        <v>4</v>
      </c>
      <c r="E13" s="232">
        <v>4</v>
      </c>
      <c r="F13" s="233">
        <v>3</v>
      </c>
      <c r="G13" s="191">
        <v>3</v>
      </c>
      <c r="H13" s="192">
        <v>3</v>
      </c>
      <c r="I13" s="193">
        <v>4</v>
      </c>
    </row>
    <row r="14" spans="1:9" ht="15">
      <c r="A14" s="10">
        <v>8</v>
      </c>
      <c r="B14" s="10">
        <v>6</v>
      </c>
      <c r="C14" s="10">
        <v>10</v>
      </c>
      <c r="D14" s="231">
        <v>6</v>
      </c>
      <c r="E14" s="232">
        <v>5</v>
      </c>
      <c r="F14" s="233">
        <v>11</v>
      </c>
      <c r="G14" s="191">
        <v>10</v>
      </c>
      <c r="H14" s="192">
        <v>3</v>
      </c>
      <c r="I14" s="193">
        <v>4</v>
      </c>
    </row>
    <row r="15" spans="1:9" ht="15">
      <c r="A15" s="10">
        <v>9</v>
      </c>
      <c r="B15" s="10">
        <v>5</v>
      </c>
      <c r="C15" s="10">
        <v>7</v>
      </c>
      <c r="D15" s="231">
        <v>9</v>
      </c>
      <c r="E15" s="232">
        <v>5</v>
      </c>
      <c r="F15" s="233">
        <v>7</v>
      </c>
      <c r="G15" s="191">
        <v>2</v>
      </c>
      <c r="H15" s="192">
        <v>2</v>
      </c>
      <c r="I15" s="193">
        <v>3</v>
      </c>
    </row>
    <row r="16" spans="1:9" ht="15">
      <c r="A16" s="10">
        <v>10</v>
      </c>
      <c r="B16" s="10">
        <v>3</v>
      </c>
      <c r="C16" s="10">
        <v>4</v>
      </c>
      <c r="D16" s="231">
        <v>8</v>
      </c>
      <c r="E16" s="232">
        <v>6</v>
      </c>
      <c r="F16" s="233">
        <v>10</v>
      </c>
      <c r="G16" s="191">
        <v>4</v>
      </c>
      <c r="H16" s="192">
        <v>4</v>
      </c>
      <c r="I16" s="193">
        <v>3</v>
      </c>
    </row>
    <row r="17" spans="1:9" ht="15">
      <c r="A17" s="10">
        <v>11</v>
      </c>
      <c r="B17" s="10">
        <v>2</v>
      </c>
      <c r="C17" s="10">
        <v>5</v>
      </c>
      <c r="D17" s="228">
        <v>7</v>
      </c>
      <c r="E17" s="234">
        <v>8</v>
      </c>
      <c r="F17" s="235">
        <v>6</v>
      </c>
      <c r="G17" s="194">
        <v>1</v>
      </c>
      <c r="H17" s="188">
        <v>1</v>
      </c>
      <c r="I17" s="195">
        <v>2</v>
      </c>
    </row>
    <row r="18" ht="15">
      <c r="D18" s="4"/>
    </row>
    <row r="19" spans="1:9" ht="21" customHeight="1">
      <c r="A19" s="209" t="s">
        <v>199</v>
      </c>
      <c r="B19" s="210"/>
      <c r="C19" s="210"/>
      <c r="D19" s="210"/>
      <c r="E19" s="210"/>
      <c r="F19" s="210"/>
      <c r="G19" s="210"/>
      <c r="H19" s="210"/>
      <c r="I19" s="211"/>
    </row>
    <row r="20" ht="18.75" customHeight="1">
      <c r="A20" s="4" t="s">
        <v>128</v>
      </c>
    </row>
    <row r="21" ht="15">
      <c r="A21" s="4" t="s">
        <v>432</v>
      </c>
    </row>
    <row r="22" ht="15">
      <c r="A22" s="4" t="s">
        <v>435</v>
      </c>
    </row>
    <row r="23" ht="15">
      <c r="A23" s="4" t="s">
        <v>434</v>
      </c>
    </row>
    <row r="24" ht="15">
      <c r="A24" s="4" t="s">
        <v>433</v>
      </c>
    </row>
    <row r="25" ht="15"/>
    <row r="26" ht="15"/>
    <row r="27" ht="15"/>
    <row r="28" ht="15"/>
    <row r="29" ht="15"/>
    <row r="30" ht="15"/>
    <row r="31" ht="15"/>
    <row r="32" ht="15">
      <c r="A32" s="4" t="s">
        <v>436</v>
      </c>
    </row>
    <row r="33" ht="15">
      <c r="A33" s="4" t="s">
        <v>437</v>
      </c>
    </row>
    <row r="35" ht="15">
      <c r="A35" s="4" t="s">
        <v>438</v>
      </c>
    </row>
    <row r="36" ht="15">
      <c r="A36" s="4" t="s">
        <v>439</v>
      </c>
    </row>
    <row r="38" ht="15">
      <c r="A38" s="4" t="s">
        <v>440</v>
      </c>
    </row>
    <row r="39" ht="15">
      <c r="A39" s="4" t="s">
        <v>441</v>
      </c>
    </row>
    <row r="40" ht="15">
      <c r="A40" s="4" t="s">
        <v>442</v>
      </c>
    </row>
    <row r="41" ht="15">
      <c r="A41" s="4" t="s">
        <v>200</v>
      </c>
    </row>
    <row r="42" ht="15">
      <c r="A42" s="4" t="s">
        <v>81</v>
      </c>
    </row>
    <row r="43" ht="15">
      <c r="A43" s="4" t="s">
        <v>82</v>
      </c>
    </row>
    <row r="44" ht="15">
      <c r="A44" s="4" t="s">
        <v>201</v>
      </c>
    </row>
    <row r="46" ht="15"/>
    <row r="47" ht="15"/>
    <row r="48" ht="15"/>
    <row r="49" ht="15"/>
    <row r="50" ht="15"/>
    <row r="51" ht="15"/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PageLayoutView="0" workbookViewId="0" topLeftCell="A60">
      <selection activeCell="M31" sqref="M31"/>
    </sheetView>
  </sheetViews>
  <sheetFormatPr defaultColWidth="9.28125" defaultRowHeight="12.75"/>
  <cols>
    <col min="1" max="1" width="9.28125" style="4" customWidth="1"/>
    <col min="2" max="2" width="9.57421875" style="4" customWidth="1"/>
    <col min="3" max="3" width="5.28125" style="4" customWidth="1"/>
    <col min="4" max="4" width="9.57421875" style="10" customWidth="1"/>
    <col min="5" max="5" width="11.57421875" style="4" customWidth="1"/>
    <col min="6" max="7" width="9.57421875" style="4" customWidth="1"/>
    <col min="8" max="8" width="19.00390625" style="4" customWidth="1"/>
    <col min="9" max="9" width="12.421875" style="4" customWidth="1"/>
    <col min="10" max="16384" width="9.28125" style="4" customWidth="1"/>
  </cols>
  <sheetData>
    <row r="1" spans="1:9" ht="29.25" customHeight="1">
      <c r="A1" s="206" t="s">
        <v>202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203</v>
      </c>
    </row>
    <row r="3" spans="2:3" ht="15">
      <c r="B3" s="7" t="s">
        <v>158</v>
      </c>
      <c r="C3" s="4" t="s">
        <v>162</v>
      </c>
    </row>
    <row r="4" spans="2:4" ht="15">
      <c r="B4" s="7" t="s">
        <v>159</v>
      </c>
      <c r="C4" s="4" t="s">
        <v>443</v>
      </c>
      <c r="D4" s="4"/>
    </row>
    <row r="5" spans="2:4" ht="15">
      <c r="B5" s="7" t="s">
        <v>160</v>
      </c>
      <c r="C5" s="4" t="s">
        <v>163</v>
      </c>
      <c r="D5" s="4"/>
    </row>
    <row r="6" spans="2:4" ht="15">
      <c r="B6" s="7" t="s">
        <v>161</v>
      </c>
      <c r="C6" s="4" t="s">
        <v>164</v>
      </c>
      <c r="D6" s="4"/>
    </row>
    <row r="7" spans="1:9" ht="24" customHeight="1" thickBot="1">
      <c r="A7" s="131" t="s">
        <v>204</v>
      </c>
      <c r="D7" s="37" t="s">
        <v>205</v>
      </c>
      <c r="E7" s="36"/>
      <c r="F7" s="36"/>
      <c r="G7" s="36"/>
      <c r="H7" s="36"/>
      <c r="I7" s="36"/>
    </row>
    <row r="8" spans="1:8" ht="15">
      <c r="A8" s="130" t="s">
        <v>197</v>
      </c>
      <c r="B8" s="129" t="s">
        <v>206</v>
      </c>
      <c r="D8" s="132" t="s">
        <v>197</v>
      </c>
      <c r="E8" s="61" t="s">
        <v>207</v>
      </c>
      <c r="F8" s="133">
        <f>COUNTA($A$9:$A$24)</f>
        <v>15</v>
      </c>
      <c r="G8" s="93" t="s">
        <v>208</v>
      </c>
      <c r="H8" s="42"/>
    </row>
    <row r="9" spans="1:7" ht="15">
      <c r="A9" s="10">
        <v>1</v>
      </c>
      <c r="B9" s="10" t="s">
        <v>209</v>
      </c>
      <c r="D9" s="4"/>
      <c r="E9" s="63" t="s">
        <v>210</v>
      </c>
      <c r="F9" s="134">
        <f>COUNT($A$9:$A$24)</f>
        <v>13</v>
      </c>
      <c r="G9" s="93" t="s">
        <v>211</v>
      </c>
    </row>
    <row r="10" spans="1:8" ht="15">
      <c r="A10" s="10">
        <v>2</v>
      </c>
      <c r="B10" s="10" t="s">
        <v>212</v>
      </c>
      <c r="D10" s="4"/>
      <c r="E10" s="64" t="s">
        <v>213</v>
      </c>
      <c r="F10" s="135">
        <f>COUNTBLANK($A$9:$A$24)</f>
        <v>1</v>
      </c>
      <c r="G10" s="93" t="s">
        <v>214</v>
      </c>
      <c r="H10" s="42"/>
    </row>
    <row r="11" spans="1:4" ht="15">
      <c r="A11" s="10">
        <v>3</v>
      </c>
      <c r="B11" s="10" t="s">
        <v>215</v>
      </c>
      <c r="D11" s="4"/>
    </row>
    <row r="12" spans="1:8" ht="15">
      <c r="A12" s="10">
        <v>4</v>
      </c>
      <c r="B12" s="10" t="s">
        <v>215</v>
      </c>
      <c r="E12" s="136" t="s">
        <v>197</v>
      </c>
      <c r="F12" s="137" t="s">
        <v>216</v>
      </c>
      <c r="H12" s="42"/>
    </row>
    <row r="13" spans="1:8" ht="15">
      <c r="A13" s="10">
        <v>3</v>
      </c>
      <c r="B13" s="10" t="s">
        <v>215</v>
      </c>
      <c r="D13" s="4"/>
      <c r="E13" s="138">
        <v>1</v>
      </c>
      <c r="F13" s="84">
        <f aca="true" t="shared" si="0" ref="F13:F18">COUNTIF($A$9:$A$24,"="&amp;E13)</f>
        <v>3</v>
      </c>
      <c r="G13" s="93" t="s">
        <v>444</v>
      </c>
      <c r="H13" s="42"/>
    </row>
    <row r="14" spans="1:8" ht="15">
      <c r="A14" s="10"/>
      <c r="B14" s="10" t="s">
        <v>209</v>
      </c>
      <c r="D14" s="4"/>
      <c r="E14" s="139">
        <v>2</v>
      </c>
      <c r="F14" s="86">
        <f t="shared" si="0"/>
        <v>5</v>
      </c>
      <c r="G14" s="93" t="s">
        <v>445</v>
      </c>
      <c r="H14" s="42"/>
    </row>
    <row r="15" spans="1:8" ht="15">
      <c r="A15" s="10">
        <v>5</v>
      </c>
      <c r="B15" s="10" t="s">
        <v>212</v>
      </c>
      <c r="D15" s="4"/>
      <c r="E15" s="139">
        <v>3</v>
      </c>
      <c r="F15" s="86">
        <f t="shared" si="0"/>
        <v>3</v>
      </c>
      <c r="G15" s="93"/>
      <c r="H15" s="42"/>
    </row>
    <row r="16" spans="1:7" ht="15">
      <c r="A16" s="10">
        <v>2</v>
      </c>
      <c r="B16" s="10" t="s">
        <v>215</v>
      </c>
      <c r="D16" s="4"/>
      <c r="E16" s="139">
        <v>4</v>
      </c>
      <c r="F16" s="86">
        <f t="shared" si="0"/>
        <v>1</v>
      </c>
      <c r="G16" s="93"/>
    </row>
    <row r="17" spans="1:8" ht="15">
      <c r="A17" s="10">
        <v>1</v>
      </c>
      <c r="B17" s="10" t="s">
        <v>215</v>
      </c>
      <c r="D17" s="4"/>
      <c r="E17" s="139">
        <v>5</v>
      </c>
      <c r="F17" s="86">
        <f t="shared" si="0"/>
        <v>1</v>
      </c>
      <c r="G17" s="93"/>
      <c r="H17" s="140" t="s">
        <v>166</v>
      </c>
    </row>
    <row r="18" spans="1:8" ht="15">
      <c r="A18" s="10">
        <v>2</v>
      </c>
      <c r="B18" s="10" t="s">
        <v>212</v>
      </c>
      <c r="D18" s="4"/>
      <c r="E18" s="141">
        <v>6</v>
      </c>
      <c r="F18" s="87">
        <f t="shared" si="0"/>
        <v>0</v>
      </c>
      <c r="G18" s="93"/>
      <c r="H18" s="142" t="s">
        <v>165</v>
      </c>
    </row>
    <row r="19" spans="1:9" ht="15.75" thickBot="1">
      <c r="A19" s="10" t="s">
        <v>217</v>
      </c>
      <c r="B19" s="10" t="s">
        <v>212</v>
      </c>
      <c r="D19" s="32"/>
      <c r="E19" s="32"/>
      <c r="F19" s="32"/>
      <c r="G19" s="32"/>
      <c r="H19" s="32"/>
      <c r="I19" s="32"/>
    </row>
    <row r="20" spans="1:7" ht="15">
      <c r="A20" s="10" t="s">
        <v>218</v>
      </c>
      <c r="B20" s="10" t="s">
        <v>215</v>
      </c>
      <c r="D20" s="58" t="s">
        <v>206</v>
      </c>
      <c r="E20" s="61" t="s">
        <v>207</v>
      </c>
      <c r="F20" s="133">
        <f>COUNTA($B$9:$B$24)</f>
        <v>16</v>
      </c>
      <c r="G20" s="93"/>
    </row>
    <row r="21" spans="1:6" ht="15">
      <c r="A21" s="10">
        <v>1</v>
      </c>
      <c r="B21" s="10" t="s">
        <v>209</v>
      </c>
      <c r="D21" s="4"/>
      <c r="E21" s="63" t="s">
        <v>210</v>
      </c>
      <c r="F21" s="134">
        <f>COUNT($B$9:$B$24)</f>
        <v>0</v>
      </c>
    </row>
    <row r="22" spans="1:7" ht="15">
      <c r="A22" s="10">
        <v>3</v>
      </c>
      <c r="B22" s="10" t="s">
        <v>212</v>
      </c>
      <c r="D22" s="4"/>
      <c r="E22" s="64" t="s">
        <v>213</v>
      </c>
      <c r="F22" s="135">
        <f>COUNTBLANK($B$9:$B$24)</f>
        <v>0</v>
      </c>
      <c r="G22" s="93"/>
    </row>
    <row r="23" spans="1:7" ht="15">
      <c r="A23" s="10">
        <v>2</v>
      </c>
      <c r="B23" s="10" t="s">
        <v>212</v>
      </c>
      <c r="D23" s="4"/>
      <c r="G23" s="93"/>
    </row>
    <row r="24" spans="1:6" ht="15">
      <c r="A24" s="10">
        <v>2</v>
      </c>
      <c r="B24" s="10" t="s">
        <v>212</v>
      </c>
      <c r="D24" s="4"/>
      <c r="E24" s="143" t="s">
        <v>206</v>
      </c>
      <c r="F24" s="137" t="s">
        <v>216</v>
      </c>
    </row>
    <row r="25" spans="1:7" ht="15">
      <c r="A25" s="10"/>
      <c r="B25" s="10"/>
      <c r="D25" s="4"/>
      <c r="E25" s="139" t="s">
        <v>212</v>
      </c>
      <c r="F25" s="86">
        <f>COUNTIF($B$9:$B$24,"="&amp;E25)</f>
        <v>7</v>
      </c>
      <c r="G25" s="4" t="s">
        <v>129</v>
      </c>
    </row>
    <row r="26" spans="1:7" ht="15">
      <c r="A26" s="10"/>
      <c r="B26" s="10"/>
      <c r="D26" s="4"/>
      <c r="E26" s="139" t="s">
        <v>215</v>
      </c>
      <c r="F26" s="86">
        <f>COUNTIF($B$9:$B$24,"="&amp;E26)</f>
        <v>6</v>
      </c>
      <c r="G26" s="4" t="s">
        <v>130</v>
      </c>
    </row>
    <row r="27" spans="1:7" ht="15">
      <c r="A27" s="10"/>
      <c r="B27" s="10"/>
      <c r="D27" s="4"/>
      <c r="E27" s="141" t="s">
        <v>209</v>
      </c>
      <c r="F27" s="87">
        <f>COUNTIF($B$9:$B$24,"="&amp;E27)</f>
        <v>3</v>
      </c>
      <c r="G27" s="4" t="s">
        <v>131</v>
      </c>
    </row>
    <row r="28" spans="1:7" ht="15">
      <c r="A28" s="10"/>
      <c r="B28" s="10"/>
      <c r="D28" s="4"/>
      <c r="G28" s="144"/>
    </row>
    <row r="29" spans="1:9" ht="30.75" customHeight="1">
      <c r="A29" s="209" t="s">
        <v>219</v>
      </c>
      <c r="B29" s="210"/>
      <c r="C29" s="210"/>
      <c r="D29" s="210"/>
      <c r="E29" s="210"/>
      <c r="F29" s="210"/>
      <c r="G29" s="210"/>
      <c r="H29" s="210"/>
      <c r="I29" s="211"/>
    </row>
    <row r="30" ht="29.25" customHeight="1">
      <c r="A30" s="40" t="s">
        <v>167</v>
      </c>
    </row>
    <row r="31" spans="1:9" ht="119.25" customHeight="1">
      <c r="A31" s="212" t="s">
        <v>220</v>
      </c>
      <c r="B31" s="213"/>
      <c r="C31" s="213"/>
      <c r="D31" s="213"/>
      <c r="E31" s="214"/>
      <c r="F31" s="214"/>
      <c r="G31" s="214"/>
      <c r="H31" s="214"/>
      <c r="I31" s="215"/>
    </row>
    <row r="32" ht="25.5" customHeight="1">
      <c r="A32" s="4" t="s">
        <v>379</v>
      </c>
    </row>
    <row r="33" ht="15">
      <c r="A33" s="4" t="s">
        <v>380</v>
      </c>
    </row>
    <row r="34" ht="18" customHeight="1">
      <c r="A34" s="4" t="s">
        <v>446</v>
      </c>
    </row>
    <row r="35" ht="15">
      <c r="A35" s="4" t="s">
        <v>447</v>
      </c>
    </row>
    <row r="36" ht="15">
      <c r="A36" s="4" t="s">
        <v>448</v>
      </c>
    </row>
    <row r="37" ht="15">
      <c r="A37" s="4" t="s">
        <v>449</v>
      </c>
    </row>
    <row r="38" ht="15">
      <c r="A38" s="4" t="s">
        <v>450</v>
      </c>
    </row>
    <row r="39" ht="15">
      <c r="A39" s="4" t="s">
        <v>451</v>
      </c>
    </row>
    <row r="40" ht="15">
      <c r="A40" s="4" t="s">
        <v>452</v>
      </c>
    </row>
    <row r="41" ht="15">
      <c r="A41" s="4" t="s">
        <v>453</v>
      </c>
    </row>
    <row r="42" ht="15">
      <c r="A42" s="4" t="s">
        <v>454</v>
      </c>
    </row>
    <row r="43" ht="15">
      <c r="A43" s="4" t="s">
        <v>456</v>
      </c>
    </row>
    <row r="44" ht="18.75" customHeight="1">
      <c r="A44" s="4" t="s">
        <v>221</v>
      </c>
    </row>
    <row r="45" spans="1:11" ht="15">
      <c r="A45" s="4" t="s">
        <v>455</v>
      </c>
      <c r="K45" s="57"/>
    </row>
    <row r="47" spans="1:9" ht="95.25" customHeight="1">
      <c r="A47" s="212" t="s">
        <v>149</v>
      </c>
      <c r="B47" s="216"/>
      <c r="C47" s="216"/>
      <c r="D47" s="217"/>
      <c r="E47" s="214"/>
      <c r="F47" s="214"/>
      <c r="G47" s="214"/>
      <c r="H47" s="214"/>
      <c r="I47" s="215"/>
    </row>
    <row r="48" ht="23.25" customHeight="1">
      <c r="A48" s="4" t="s">
        <v>381</v>
      </c>
    </row>
    <row r="49" ht="18" customHeight="1">
      <c r="A49" s="4" t="s">
        <v>457</v>
      </c>
    </row>
    <row r="50" ht="15">
      <c r="A50" s="4" t="s">
        <v>458</v>
      </c>
    </row>
    <row r="51" ht="15">
      <c r="A51" s="4" t="s">
        <v>459</v>
      </c>
    </row>
    <row r="52" ht="15">
      <c r="A52" s="4" t="s">
        <v>460</v>
      </c>
    </row>
    <row r="53" ht="21" customHeight="1"/>
    <row r="54" spans="1:9" ht="56.25" customHeight="1">
      <c r="A54" s="209" t="s">
        <v>222</v>
      </c>
      <c r="B54" s="207"/>
      <c r="C54" s="218"/>
      <c r="D54" s="218"/>
      <c r="E54" s="218"/>
      <c r="F54" s="214"/>
      <c r="G54" s="214"/>
      <c r="H54" s="214"/>
      <c r="I54" s="215"/>
    </row>
    <row r="55" ht="21" customHeight="1">
      <c r="A55" s="4" t="s">
        <v>382</v>
      </c>
    </row>
    <row r="56" ht="15">
      <c r="A56" s="4" t="s">
        <v>461</v>
      </c>
    </row>
    <row r="57" ht="15">
      <c r="A57" s="4" t="s">
        <v>463</v>
      </c>
    </row>
    <row r="58" ht="15">
      <c r="A58" s="4" t="s">
        <v>462</v>
      </c>
    </row>
    <row r="59" ht="15">
      <c r="A59" s="4" t="s">
        <v>464</v>
      </c>
    </row>
    <row r="60" ht="15">
      <c r="A60" s="4" t="s">
        <v>465</v>
      </c>
    </row>
    <row r="61" ht="15">
      <c r="A61" s="4" t="s">
        <v>466</v>
      </c>
    </row>
    <row r="62" ht="15">
      <c r="A62" s="4" t="s">
        <v>467</v>
      </c>
    </row>
    <row r="63" ht="15">
      <c r="A63" s="4" t="s">
        <v>468</v>
      </c>
    </row>
  </sheetData>
  <sheetProtection/>
  <printOptions/>
  <pageMargins left="0.75" right="0.69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rowBreaks count="1" manualBreakCount="1">
    <brk id="5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showGridLines="0" workbookViewId="0" topLeftCell="A73">
      <selection activeCell="A27" sqref="A27:A43"/>
    </sheetView>
  </sheetViews>
  <sheetFormatPr defaultColWidth="9.28125" defaultRowHeight="12.75"/>
  <cols>
    <col min="1" max="1" width="9.28125" style="4" customWidth="1"/>
    <col min="2" max="2" width="9.57421875" style="4" customWidth="1"/>
    <col min="3" max="3" width="12.28125" style="4" customWidth="1"/>
    <col min="4" max="4" width="9.57421875" style="10" customWidth="1"/>
    <col min="5" max="5" width="9.57421875" style="4" customWidth="1"/>
    <col min="6" max="6" width="11.28125" style="4" customWidth="1"/>
    <col min="7" max="8" width="9.57421875" style="4" customWidth="1"/>
    <col min="9" max="9" width="13.421875" style="4" customWidth="1"/>
    <col min="10" max="16384" width="9.28125" style="4" customWidth="1"/>
  </cols>
  <sheetData>
    <row r="1" spans="1:9" ht="30" customHeight="1">
      <c r="A1" s="206" t="s">
        <v>223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224</v>
      </c>
    </row>
    <row r="3" ht="15">
      <c r="A3" s="4" t="s">
        <v>485</v>
      </c>
    </row>
    <row r="4" spans="1:4" ht="15">
      <c r="A4" s="4" t="s">
        <v>487</v>
      </c>
      <c r="D4" s="4"/>
    </row>
    <row r="5" spans="1:4" ht="15">
      <c r="A5" s="4" t="s">
        <v>486</v>
      </c>
      <c r="D5" s="4"/>
    </row>
    <row r="6" spans="1:4" ht="15">
      <c r="A6" s="4" t="s">
        <v>488</v>
      </c>
      <c r="D6" s="4"/>
    </row>
    <row r="7" spans="2:9" ht="24" customHeight="1" thickBot="1">
      <c r="B7" s="10"/>
      <c r="D7" s="21"/>
      <c r="E7" s="56" t="s">
        <v>225</v>
      </c>
      <c r="H7" s="246" t="s">
        <v>484</v>
      </c>
      <c r="I7" s="247"/>
    </row>
    <row r="8" spans="2:9" ht="15">
      <c r="B8" s="8" t="s">
        <v>204</v>
      </c>
      <c r="D8" s="243" t="s">
        <v>226</v>
      </c>
      <c r="E8" s="243" t="s">
        <v>227</v>
      </c>
      <c r="F8" s="10"/>
      <c r="G8" s="8" t="s">
        <v>226</v>
      </c>
      <c r="H8" s="145" t="s">
        <v>216</v>
      </c>
      <c r="I8" s="145" t="s">
        <v>228</v>
      </c>
    </row>
    <row r="9" spans="2:9" ht="15">
      <c r="B9" s="10">
        <v>1</v>
      </c>
      <c r="D9" s="236">
        <v>1</v>
      </c>
      <c r="E9" s="236">
        <v>4</v>
      </c>
      <c r="F9" s="10"/>
      <c r="G9" s="147">
        <v>1</v>
      </c>
      <c r="H9" s="148">
        <f>I9</f>
        <v>4</v>
      </c>
      <c r="I9" s="149">
        <f>COUNTIF($B$9:$B$24,"&lt;= "&amp;$G9)</f>
        <v>4</v>
      </c>
    </row>
    <row r="10" spans="2:9" ht="15">
      <c r="B10" s="10">
        <v>2</v>
      </c>
      <c r="D10" s="236">
        <v>2</v>
      </c>
      <c r="E10" s="236">
        <v>6</v>
      </c>
      <c r="F10" s="10"/>
      <c r="G10" s="147">
        <v>2</v>
      </c>
      <c r="H10" s="148">
        <f>I10-I9</f>
        <v>6</v>
      </c>
      <c r="I10" s="149">
        <f>COUNTIF($B$9:$B$24,"&lt;= "&amp;$G10)</f>
        <v>10</v>
      </c>
    </row>
    <row r="11" spans="2:9" ht="15">
      <c r="B11" s="10">
        <v>3</v>
      </c>
      <c r="D11" s="236">
        <v>3</v>
      </c>
      <c r="E11" s="236">
        <v>4</v>
      </c>
      <c r="F11" s="10"/>
      <c r="G11" s="147">
        <v>3</v>
      </c>
      <c r="H11" s="148">
        <f>I11-I10</f>
        <v>4</v>
      </c>
      <c r="I11" s="149">
        <f>COUNTIF($B$9:$B$24,"&lt;= "&amp;$G11)</f>
        <v>14</v>
      </c>
    </row>
    <row r="12" spans="2:9" ht="15">
      <c r="B12" s="10">
        <v>4</v>
      </c>
      <c r="D12" s="236">
        <v>4</v>
      </c>
      <c r="E12" s="236">
        <v>1</v>
      </c>
      <c r="F12" s="10"/>
      <c r="G12" s="147">
        <v>4</v>
      </c>
      <c r="H12" s="148">
        <f>I12-I11</f>
        <v>1</v>
      </c>
      <c r="I12" s="149">
        <f>COUNTIF($B$9:$B$24,"&lt;= "&amp;$G12)</f>
        <v>15</v>
      </c>
    </row>
    <row r="13" spans="2:9" ht="15.75" thickBot="1">
      <c r="B13" s="10">
        <v>3</v>
      </c>
      <c r="D13" s="237" t="s">
        <v>229</v>
      </c>
      <c r="E13" s="237">
        <v>1</v>
      </c>
      <c r="F13" s="10"/>
      <c r="G13" s="151">
        <v>1000</v>
      </c>
      <c r="H13" s="152">
        <f>I13-I12</f>
        <v>1</v>
      </c>
      <c r="I13" s="153">
        <f>COUNTIF($B$9:$B$24,"&lt;= "&amp;$G13)</f>
        <v>16</v>
      </c>
    </row>
    <row r="14" spans="2:8" ht="15">
      <c r="B14" s="10">
        <v>1</v>
      </c>
      <c r="D14" s="4"/>
      <c r="H14" s="10"/>
    </row>
    <row r="15" spans="2:8" ht="15">
      <c r="B15" s="10">
        <v>5</v>
      </c>
      <c r="D15" s="4"/>
      <c r="H15" s="10"/>
    </row>
    <row r="16" spans="2:8" ht="15">
      <c r="B16" s="10">
        <v>2</v>
      </c>
      <c r="D16" s="4"/>
      <c r="H16" s="10"/>
    </row>
    <row r="17" spans="2:8" ht="15">
      <c r="B17" s="10">
        <v>1</v>
      </c>
      <c r="D17" s="4"/>
      <c r="H17" s="10"/>
    </row>
    <row r="18" spans="2:8" ht="15">
      <c r="B18" s="10">
        <v>2</v>
      </c>
      <c r="D18" s="4"/>
      <c r="H18" s="10"/>
    </row>
    <row r="19" spans="2:8" ht="15">
      <c r="B19" s="10">
        <v>3</v>
      </c>
      <c r="D19" s="4"/>
      <c r="H19" s="10"/>
    </row>
    <row r="20" spans="2:8" ht="15">
      <c r="B20" s="10">
        <v>2</v>
      </c>
      <c r="D20" s="4"/>
      <c r="H20" s="10"/>
    </row>
    <row r="21" spans="2:8" ht="15">
      <c r="B21" s="10">
        <v>1</v>
      </c>
      <c r="D21" s="4"/>
      <c r="H21" s="10"/>
    </row>
    <row r="22" spans="2:8" ht="15">
      <c r="B22" s="10">
        <v>3</v>
      </c>
      <c r="D22" s="4"/>
      <c r="H22" s="10"/>
    </row>
    <row r="23" spans="2:8" ht="15">
      <c r="B23" s="10">
        <v>2</v>
      </c>
      <c r="D23" s="4"/>
      <c r="H23" s="10"/>
    </row>
    <row r="24" spans="2:4" ht="15">
      <c r="B24" s="10">
        <v>2</v>
      </c>
      <c r="D24" s="4"/>
    </row>
    <row r="25" ht="10.5" customHeight="1">
      <c r="D25" s="4"/>
    </row>
    <row r="26" spans="1:9" ht="26.25" customHeight="1">
      <c r="A26" s="209" t="s">
        <v>230</v>
      </c>
      <c r="B26" s="210"/>
      <c r="C26" s="210"/>
      <c r="D26" s="210"/>
      <c r="E26" s="210"/>
      <c r="F26" s="210"/>
      <c r="G26" s="210"/>
      <c r="H26" s="210"/>
      <c r="I26" s="211"/>
    </row>
    <row r="27" ht="18.75" customHeight="1">
      <c r="A27" s="4" t="s">
        <v>469</v>
      </c>
    </row>
    <row r="28" ht="15">
      <c r="A28" s="4" t="s">
        <v>83</v>
      </c>
    </row>
    <row r="29" ht="15">
      <c r="A29" s="4" t="s">
        <v>470</v>
      </c>
    </row>
    <row r="30" ht="15">
      <c r="A30" s="4" t="s">
        <v>471</v>
      </c>
    </row>
    <row r="31" ht="15">
      <c r="A31" s="4" t="s">
        <v>84</v>
      </c>
    </row>
    <row r="32" ht="15">
      <c r="A32" s="4" t="s">
        <v>231</v>
      </c>
    </row>
    <row r="33" ht="15">
      <c r="A33" s="4" t="s">
        <v>232</v>
      </c>
    </row>
    <row r="34" ht="15">
      <c r="A34" s="4" t="s">
        <v>233</v>
      </c>
    </row>
    <row r="35" ht="15">
      <c r="A35" s="4" t="s">
        <v>85</v>
      </c>
    </row>
    <row r="36" ht="15">
      <c r="A36" s="4" t="s">
        <v>234</v>
      </c>
    </row>
    <row r="37" ht="15">
      <c r="A37" s="4" t="s">
        <v>86</v>
      </c>
    </row>
    <row r="38" ht="15">
      <c r="A38" s="4" t="s">
        <v>235</v>
      </c>
    </row>
    <row r="39" ht="15">
      <c r="A39" s="4" t="s">
        <v>236</v>
      </c>
    </row>
    <row r="40" ht="15">
      <c r="A40" s="4" t="s">
        <v>237</v>
      </c>
    </row>
    <row r="41" ht="15">
      <c r="A41" s="4" t="s">
        <v>238</v>
      </c>
    </row>
    <row r="42" ht="15">
      <c r="A42" s="4" t="s">
        <v>87</v>
      </c>
    </row>
    <row r="43" ht="15">
      <c r="A43" s="4" t="s">
        <v>80</v>
      </c>
    </row>
    <row r="44" ht="15">
      <c r="A44" s="4" t="s">
        <v>473</v>
      </c>
    </row>
    <row r="45" ht="15">
      <c r="A45" s="4" t="s">
        <v>472</v>
      </c>
    </row>
    <row r="46" ht="15">
      <c r="A46" s="4" t="s">
        <v>474</v>
      </c>
    </row>
    <row r="48" spans="1:9" ht="26.25" customHeight="1">
      <c r="A48" s="209" t="s">
        <v>483</v>
      </c>
      <c r="B48" s="210"/>
      <c r="C48" s="210"/>
      <c r="D48" s="210"/>
      <c r="E48" s="210"/>
      <c r="F48" s="210"/>
      <c r="G48" s="210"/>
      <c r="H48" s="210"/>
      <c r="I48" s="211"/>
    </row>
    <row r="49" ht="16.5" customHeight="1">
      <c r="A49" s="4" t="s">
        <v>239</v>
      </c>
    </row>
    <row r="50" ht="17.25" customHeight="1">
      <c r="A50" s="4" t="s">
        <v>476</v>
      </c>
    </row>
    <row r="51" ht="15">
      <c r="A51" s="4" t="s">
        <v>475</v>
      </c>
    </row>
    <row r="52" ht="15">
      <c r="A52" s="4" t="s">
        <v>241</v>
      </c>
    </row>
    <row r="53" ht="15">
      <c r="A53" s="4" t="s">
        <v>478</v>
      </c>
    </row>
    <row r="54" ht="17.25" customHeight="1">
      <c r="A54" s="4" t="s">
        <v>477</v>
      </c>
    </row>
    <row r="55" ht="15">
      <c r="A55" s="4" t="s">
        <v>240</v>
      </c>
    </row>
    <row r="56" ht="18" customHeight="1">
      <c r="A56" s="16" t="s">
        <v>242</v>
      </c>
    </row>
    <row r="57" ht="15">
      <c r="A57" s="4" t="s">
        <v>243</v>
      </c>
    </row>
    <row r="58" ht="15">
      <c r="A58" s="4" t="s">
        <v>244</v>
      </c>
    </row>
    <row r="59" ht="15">
      <c r="A59" s="4" t="s">
        <v>245</v>
      </c>
    </row>
    <row r="60" ht="18.75" customHeight="1">
      <c r="A60" s="55" t="s">
        <v>246</v>
      </c>
    </row>
    <row r="61" ht="15">
      <c r="A61" s="4" t="s">
        <v>479</v>
      </c>
    </row>
    <row r="62" ht="15">
      <c r="A62" s="4" t="s">
        <v>247</v>
      </c>
    </row>
    <row r="63" ht="18" customHeight="1">
      <c r="A63" s="55" t="s">
        <v>248</v>
      </c>
    </row>
    <row r="64" ht="15">
      <c r="A64" s="4" t="s">
        <v>249</v>
      </c>
    </row>
    <row r="65" ht="15">
      <c r="A65" s="4" t="s">
        <v>250</v>
      </c>
    </row>
    <row r="66" ht="15">
      <c r="A66" s="4" t="s">
        <v>480</v>
      </c>
    </row>
    <row r="67" ht="15">
      <c r="A67" s="4" t="s">
        <v>481</v>
      </c>
    </row>
    <row r="68" ht="18" customHeight="1">
      <c r="A68" s="4" t="s">
        <v>251</v>
      </c>
    </row>
    <row r="69" ht="16.5" customHeight="1">
      <c r="A69" s="154" t="s">
        <v>252</v>
      </c>
    </row>
    <row r="70" ht="15">
      <c r="A70" s="154" t="s">
        <v>253</v>
      </c>
    </row>
    <row r="72" spans="1:9" ht="25.5" customHeight="1">
      <c r="A72" s="209" t="s">
        <v>254</v>
      </c>
      <c r="B72" s="210"/>
      <c r="C72" s="210"/>
      <c r="D72" s="210"/>
      <c r="E72" s="210"/>
      <c r="F72" s="210"/>
      <c r="G72" s="210"/>
      <c r="H72" s="210"/>
      <c r="I72" s="211"/>
    </row>
    <row r="73" ht="15">
      <c r="A73" s="4" t="s">
        <v>255</v>
      </c>
    </row>
    <row r="74" ht="15">
      <c r="A74" s="4" t="s">
        <v>482</v>
      </c>
    </row>
    <row r="75" ht="15">
      <c r="A75" s="4" t="s">
        <v>88</v>
      </c>
    </row>
    <row r="76" ht="15">
      <c r="A76" s="4" t="s">
        <v>256</v>
      </c>
    </row>
    <row r="77" ht="15">
      <c r="A77" s="4" t="s">
        <v>257</v>
      </c>
    </row>
    <row r="78" ht="15"/>
    <row r="79" spans="4:5" ht="15.75" thickBot="1">
      <c r="D79" s="21"/>
      <c r="E79" s="56" t="s">
        <v>225</v>
      </c>
    </row>
    <row r="80" spans="2:5" ht="15">
      <c r="B80" s="7" t="s">
        <v>258</v>
      </c>
      <c r="D80" s="245" t="s">
        <v>258</v>
      </c>
      <c r="E80" s="243" t="s">
        <v>227</v>
      </c>
    </row>
    <row r="81" spans="2:5" ht="15">
      <c r="B81" s="10">
        <v>2</v>
      </c>
      <c r="D81" s="244">
        <v>2</v>
      </c>
      <c r="E81" s="236">
        <v>10</v>
      </c>
    </row>
    <row r="82" spans="2:5" ht="15">
      <c r="B82" s="10">
        <v>4</v>
      </c>
      <c r="D82" s="244">
        <v>4</v>
      </c>
      <c r="E82" s="236">
        <v>5</v>
      </c>
    </row>
    <row r="83" spans="2:5" ht="15">
      <c r="B83" s="10">
        <v>6</v>
      </c>
      <c r="D83" s="244">
        <v>6</v>
      </c>
      <c r="E83" s="236">
        <v>1</v>
      </c>
    </row>
    <row r="84" spans="4:5" ht="15.75" thickBot="1">
      <c r="D84" s="237" t="s">
        <v>229</v>
      </c>
      <c r="E84" s="237">
        <v>0</v>
      </c>
    </row>
    <row r="85" ht="15">
      <c r="D85" s="4"/>
    </row>
    <row r="86" ht="15">
      <c r="D86" s="4"/>
    </row>
  </sheetData>
  <sheetProtection/>
  <printOptions/>
  <pageMargins left="0.75" right="0.75" top="0.79" bottom="0.65" header="0.5" footer="0.5"/>
  <pageSetup horizontalDpi="600" verticalDpi="600" orientation="portrait" scale="95" r:id="rId4"/>
  <headerFooter alignWithMargins="0">
    <oddHeader>&amp;LSheet: &amp;A&amp;CFile: &amp;F&amp;RPage &amp;P of &amp;N</oddHeader>
  </headerFooter>
  <rowBreaks count="1" manualBreakCount="1">
    <brk id="47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3">
      <selection activeCell="A1" sqref="A1"/>
    </sheetView>
  </sheetViews>
  <sheetFormatPr defaultColWidth="9.28125" defaultRowHeight="12.75"/>
  <cols>
    <col min="1" max="3" width="9.28125" style="4" customWidth="1"/>
    <col min="4" max="4" width="13.7109375" style="4" customWidth="1"/>
    <col min="5" max="5" width="8.421875" style="4" customWidth="1"/>
    <col min="6" max="8" width="10.57421875" style="4" customWidth="1"/>
    <col min="9" max="9" width="13.28125" style="4" customWidth="1"/>
    <col min="10" max="16384" width="9.28125" style="4" customWidth="1"/>
  </cols>
  <sheetData>
    <row r="1" spans="1:9" ht="25.5" customHeight="1">
      <c r="A1" s="206" t="s">
        <v>259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489</v>
      </c>
    </row>
    <row r="3" ht="15">
      <c r="A3" s="4" t="s">
        <v>260</v>
      </c>
    </row>
    <row r="5" spans="2:4" ht="15.75" thickBot="1">
      <c r="B5" s="7" t="s">
        <v>261</v>
      </c>
      <c r="D5" s="21"/>
    </row>
    <row r="6" spans="1:4" ht="15">
      <c r="A6" s="130" t="s">
        <v>197</v>
      </c>
      <c r="B6" s="155" t="s">
        <v>262</v>
      </c>
      <c r="C6" s="129" t="s">
        <v>198</v>
      </c>
      <c r="D6" s="10"/>
    </row>
    <row r="7" spans="1:4" ht="15">
      <c r="A7" s="10">
        <v>1</v>
      </c>
      <c r="B7" s="10">
        <v>33</v>
      </c>
      <c r="C7" s="10">
        <v>2</v>
      </c>
      <c r="D7" s="10"/>
    </row>
    <row r="8" spans="1:3" ht="15">
      <c r="A8" s="10">
        <v>2</v>
      </c>
      <c r="B8" s="10">
        <v>23</v>
      </c>
      <c r="C8" s="10">
        <v>3</v>
      </c>
    </row>
    <row r="9" spans="1:3" ht="15">
      <c r="A9" s="10">
        <v>3</v>
      </c>
      <c r="B9" s="10">
        <v>14</v>
      </c>
      <c r="C9" s="10">
        <v>4</v>
      </c>
    </row>
    <row r="10" spans="1:4" ht="15">
      <c r="A10" s="10">
        <v>4</v>
      </c>
      <c r="B10" s="10">
        <v>55</v>
      </c>
      <c r="C10" s="10">
        <v>3</v>
      </c>
      <c r="D10" s="10"/>
    </row>
    <row r="11" spans="1:3" ht="15">
      <c r="A11" s="10">
        <v>3</v>
      </c>
      <c r="B11" s="10">
        <v>3</v>
      </c>
      <c r="C11" s="10">
        <v>5</v>
      </c>
    </row>
    <row r="12" spans="1:3" ht="15">
      <c r="A12" s="10">
        <v>5</v>
      </c>
      <c r="B12" s="10">
        <v>44</v>
      </c>
      <c r="C12" s="10">
        <v>11</v>
      </c>
    </row>
    <row r="13" spans="1:3" ht="15">
      <c r="A13" s="10">
        <v>8</v>
      </c>
      <c r="B13" s="10">
        <v>35</v>
      </c>
      <c r="C13" s="10">
        <v>6</v>
      </c>
    </row>
    <row r="14" spans="1:3" ht="15">
      <c r="A14" s="10">
        <v>6</v>
      </c>
      <c r="B14" s="10">
        <v>98</v>
      </c>
      <c r="C14" s="10">
        <v>10</v>
      </c>
    </row>
    <row r="15" spans="1:3" ht="15">
      <c r="A15" s="10">
        <v>5</v>
      </c>
      <c r="B15" s="10">
        <v>41</v>
      </c>
      <c r="C15" s="10">
        <v>7</v>
      </c>
    </row>
    <row r="16" spans="1:3" ht="15">
      <c r="A16" s="10">
        <v>3</v>
      </c>
      <c r="B16" s="10">
        <v>77</v>
      </c>
      <c r="C16" s="10">
        <v>4</v>
      </c>
    </row>
    <row r="17" spans="1:3" ht="15">
      <c r="A17" s="10">
        <v>2</v>
      </c>
      <c r="B17" s="10">
        <v>8</v>
      </c>
      <c r="C17" s="10">
        <v>5</v>
      </c>
    </row>
    <row r="20" spans="1:9" ht="21" customHeight="1">
      <c r="A20" s="209" t="s">
        <v>263</v>
      </c>
      <c r="B20" s="207"/>
      <c r="C20" s="207"/>
      <c r="D20" s="207"/>
      <c r="E20" s="207"/>
      <c r="F20" s="207"/>
      <c r="G20" s="207"/>
      <c r="H20" s="207"/>
      <c r="I20" s="208"/>
    </row>
    <row r="21" spans="1:13" ht="18.75" customHeight="1">
      <c r="A21" s="4" t="s">
        <v>89</v>
      </c>
      <c r="D21" s="10"/>
      <c r="M21" s="10"/>
    </row>
    <row r="22" spans="1:13" ht="15">
      <c r="A22" s="4" t="s">
        <v>90</v>
      </c>
      <c r="D22" s="10"/>
      <c r="M22" s="10"/>
    </row>
    <row r="23" spans="1:13" ht="18.75" customHeight="1">
      <c r="A23" s="4" t="s">
        <v>417</v>
      </c>
      <c r="D23" s="10"/>
      <c r="M23" s="10"/>
    </row>
    <row r="24" spans="1:13" ht="15">
      <c r="A24" s="4" t="s">
        <v>418</v>
      </c>
      <c r="D24" s="10"/>
      <c r="M24" s="10"/>
    </row>
    <row r="25" spans="1:13" ht="20.25" customHeight="1">
      <c r="A25" s="4" t="s">
        <v>490</v>
      </c>
      <c r="D25" s="10"/>
      <c r="M25" s="10"/>
    </row>
    <row r="26" spans="1:13" ht="16.5" customHeight="1">
      <c r="A26" s="4" t="s">
        <v>491</v>
      </c>
      <c r="D26" s="10"/>
      <c r="M26" s="10"/>
    </row>
    <row r="27" spans="1:13" ht="16.5" customHeight="1">
      <c r="A27" s="4" t="s">
        <v>492</v>
      </c>
      <c r="D27" s="10"/>
      <c r="M27" s="10"/>
    </row>
    <row r="28" spans="1:13" ht="15">
      <c r="A28" s="4" t="s">
        <v>493</v>
      </c>
      <c r="D28" s="10"/>
      <c r="M28" s="10"/>
    </row>
    <row r="29" spans="1:13" ht="15">
      <c r="A29" s="4" t="s">
        <v>494</v>
      </c>
      <c r="D29" s="10"/>
      <c r="M29" s="10"/>
    </row>
    <row r="30" spans="1:13" ht="15">
      <c r="A30" s="4" t="s">
        <v>495</v>
      </c>
      <c r="D30" s="10"/>
      <c r="M30" s="10"/>
    </row>
    <row r="31" spans="1:13" ht="18" customHeight="1">
      <c r="A31" s="4" t="s">
        <v>221</v>
      </c>
      <c r="D31" s="10"/>
      <c r="M31" s="10"/>
    </row>
    <row r="32" spans="1:13" ht="15">
      <c r="A32" s="4" t="s">
        <v>150</v>
      </c>
      <c r="D32" s="10"/>
      <c r="M32" s="10"/>
    </row>
    <row r="33" spans="4:13" ht="15">
      <c r="D33" s="10"/>
      <c r="M33" s="10"/>
    </row>
    <row r="34" spans="4:13" ht="15">
      <c r="D34" s="10"/>
      <c r="M34" s="10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SheetLayoutView="100" zoomScalePageLayoutView="0" workbookViewId="0" topLeftCell="A37">
      <selection activeCell="A1" sqref="A1"/>
    </sheetView>
  </sheetViews>
  <sheetFormatPr defaultColWidth="9.28125" defaultRowHeight="12.75"/>
  <cols>
    <col min="1" max="2" width="9.28125" style="4" customWidth="1"/>
    <col min="3" max="3" width="10.7109375" style="4" customWidth="1"/>
    <col min="4" max="4" width="24.28125" style="10" customWidth="1"/>
    <col min="5" max="7" width="9.28125" style="4" customWidth="1"/>
    <col min="8" max="8" width="12.421875" style="4" customWidth="1"/>
    <col min="9" max="10" width="9.28125" style="4" customWidth="1"/>
    <col min="11" max="11" width="13.140625" style="4" bestFit="1" customWidth="1"/>
    <col min="12" max="16384" width="9.28125" style="4" customWidth="1"/>
  </cols>
  <sheetData>
    <row r="1" spans="1:8" ht="28.5" customHeight="1">
      <c r="A1" s="206" t="s">
        <v>183</v>
      </c>
      <c r="B1" s="207"/>
      <c r="C1" s="207"/>
      <c r="D1" s="207"/>
      <c r="E1" s="207"/>
      <c r="F1" s="207"/>
      <c r="G1" s="207"/>
      <c r="H1" s="208"/>
    </row>
    <row r="2" ht="16.5" customHeight="1">
      <c r="A2" s="4" t="s">
        <v>264</v>
      </c>
    </row>
    <row r="3" ht="15">
      <c r="A3" s="4" t="s">
        <v>265</v>
      </c>
    </row>
    <row r="4" ht="15">
      <c r="A4" s="4" t="s">
        <v>148</v>
      </c>
    </row>
    <row r="5" ht="4.5" customHeight="1">
      <c r="D5" s="4"/>
    </row>
    <row r="6" spans="2:6" ht="15.75" thickBot="1">
      <c r="B6" s="7" t="s">
        <v>195</v>
      </c>
      <c r="D6" s="156"/>
      <c r="E6" s="56" t="s">
        <v>266</v>
      </c>
      <c r="F6" s="34" t="s">
        <v>205</v>
      </c>
    </row>
    <row r="7" spans="1:11" s="55" customFormat="1" ht="15">
      <c r="A7" s="155" t="s">
        <v>197</v>
      </c>
      <c r="B7" s="155" t="s">
        <v>198</v>
      </c>
      <c r="D7" s="248" t="s">
        <v>197</v>
      </c>
      <c r="E7" s="248"/>
      <c r="F7" s="157" t="str">
        <f>A7</f>
        <v>a</v>
      </c>
      <c r="I7" s="4"/>
      <c r="J7" s="4"/>
      <c r="K7" s="4"/>
    </row>
    <row r="8" spans="1:11" s="55" customFormat="1" ht="15">
      <c r="A8" s="10">
        <v>1</v>
      </c>
      <c r="B8" s="10">
        <v>2</v>
      </c>
      <c r="D8" s="236"/>
      <c r="E8" s="236"/>
      <c r="F8" s="249"/>
      <c r="I8" s="4"/>
      <c r="J8" s="4"/>
      <c r="K8" s="4"/>
    </row>
    <row r="9" spans="1:6" ht="15">
      <c r="A9" s="10">
        <v>2</v>
      </c>
      <c r="B9" s="10">
        <v>3</v>
      </c>
      <c r="D9" s="250" t="s">
        <v>267</v>
      </c>
      <c r="E9" s="236">
        <v>3.8181818181818183</v>
      </c>
      <c r="F9" s="158">
        <f>AVERAGE(A8:A18)</f>
        <v>3.8181818181818183</v>
      </c>
    </row>
    <row r="10" spans="1:6" ht="15">
      <c r="A10" s="10">
        <v>3</v>
      </c>
      <c r="B10" s="10">
        <v>4</v>
      </c>
      <c r="D10" s="250" t="s">
        <v>268</v>
      </c>
      <c r="E10" s="236">
        <v>0.6152336114795864</v>
      </c>
      <c r="F10" s="158">
        <f>F13/SQRT(F21)</f>
        <v>0.6152336114795864</v>
      </c>
    </row>
    <row r="11" spans="1:6" ht="15">
      <c r="A11" s="10">
        <v>4</v>
      </c>
      <c r="B11" s="10">
        <v>3</v>
      </c>
      <c r="D11" s="250" t="s">
        <v>269</v>
      </c>
      <c r="E11" s="236">
        <v>3</v>
      </c>
      <c r="F11" s="158">
        <f>MEDIAN(A8:A18)</f>
        <v>3</v>
      </c>
    </row>
    <row r="12" spans="1:6" ht="15">
      <c r="A12" s="10">
        <v>3</v>
      </c>
      <c r="B12" s="10">
        <v>5</v>
      </c>
      <c r="D12" s="250" t="s">
        <v>270</v>
      </c>
      <c r="E12" s="236">
        <v>3</v>
      </c>
      <c r="F12" s="158">
        <f>MODE(A8:A18)</f>
        <v>3</v>
      </c>
    </row>
    <row r="13" spans="1:6" ht="15">
      <c r="A13" s="10">
        <v>5</v>
      </c>
      <c r="B13" s="10">
        <v>11</v>
      </c>
      <c r="D13" s="250" t="s">
        <v>271</v>
      </c>
      <c r="E13" s="236">
        <v>2.040499047693079</v>
      </c>
      <c r="F13" s="158">
        <f>STDEV(A8:A18)</f>
        <v>2.040499047693079</v>
      </c>
    </row>
    <row r="14" spans="1:6" ht="15">
      <c r="A14" s="10">
        <v>8</v>
      </c>
      <c r="B14" s="10">
        <v>6</v>
      </c>
      <c r="D14" s="250" t="s">
        <v>272</v>
      </c>
      <c r="E14" s="236">
        <v>4.163636363636362</v>
      </c>
      <c r="F14" s="158">
        <f>VAR(A8:A18)</f>
        <v>4.163636363636362</v>
      </c>
    </row>
    <row r="15" spans="1:6" ht="15">
      <c r="A15" s="10">
        <v>6</v>
      </c>
      <c r="B15" s="10">
        <v>10</v>
      </c>
      <c r="D15" s="250" t="s">
        <v>273</v>
      </c>
      <c r="E15" s="236">
        <v>0.26080102718610654</v>
      </c>
      <c r="F15" s="158">
        <f>KURT(A8:A18)</f>
        <v>0.26080102718610654</v>
      </c>
    </row>
    <row r="16" spans="1:6" ht="15">
      <c r="A16" s="10">
        <v>5</v>
      </c>
      <c r="B16" s="10">
        <v>7</v>
      </c>
      <c r="D16" s="250" t="s">
        <v>274</v>
      </c>
      <c r="E16" s="236">
        <v>0.7304774658891213</v>
      </c>
      <c r="F16" s="158">
        <f>SKEW(A8:A18)</f>
        <v>0.7304774658891213</v>
      </c>
    </row>
    <row r="17" spans="1:6" ht="15">
      <c r="A17" s="10">
        <v>3</v>
      </c>
      <c r="B17" s="10">
        <v>4</v>
      </c>
      <c r="D17" s="250" t="s">
        <v>275</v>
      </c>
      <c r="E17" s="236">
        <v>7</v>
      </c>
      <c r="F17" s="34">
        <f>F19-F18</f>
        <v>7</v>
      </c>
    </row>
    <row r="18" spans="1:6" ht="15">
      <c r="A18" s="10">
        <v>2</v>
      </c>
      <c r="B18" s="10">
        <v>5</v>
      </c>
      <c r="D18" s="250" t="s">
        <v>276</v>
      </c>
      <c r="E18" s="236">
        <v>1</v>
      </c>
      <c r="F18" s="158">
        <f>MIN(A8:A18)</f>
        <v>1</v>
      </c>
    </row>
    <row r="19" spans="4:6" ht="15">
      <c r="D19" s="250" t="s">
        <v>277</v>
      </c>
      <c r="E19" s="236">
        <v>8</v>
      </c>
      <c r="F19" s="158">
        <f>MAX(A8:A18)</f>
        <v>8</v>
      </c>
    </row>
    <row r="20" spans="4:6" ht="15">
      <c r="D20" s="250" t="s">
        <v>278</v>
      </c>
      <c r="E20" s="236">
        <v>42</v>
      </c>
      <c r="F20" s="158">
        <f>SUM(A8:A18)</f>
        <v>42</v>
      </c>
    </row>
    <row r="21" spans="4:6" ht="15">
      <c r="D21" s="250" t="s">
        <v>279</v>
      </c>
      <c r="E21" s="236">
        <v>11</v>
      </c>
      <c r="F21" s="158">
        <f>COUNT(A8:A18)</f>
        <v>11</v>
      </c>
    </row>
    <row r="22" spans="4:6" ht="15">
      <c r="D22" s="250" t="s">
        <v>280</v>
      </c>
      <c r="E22" s="236">
        <v>6</v>
      </c>
      <c r="F22" s="158">
        <f>LARGE(A8:A18,2)</f>
        <v>6</v>
      </c>
    </row>
    <row r="23" spans="4:6" ht="15">
      <c r="D23" s="250" t="s">
        <v>281</v>
      </c>
      <c r="E23" s="236">
        <v>2</v>
      </c>
      <c r="F23" s="158">
        <f>SMALL(A8:A18,2)</f>
        <v>2</v>
      </c>
    </row>
    <row r="24" spans="4:6" ht="15.75" thickBot="1">
      <c r="D24" s="251" t="s">
        <v>282</v>
      </c>
      <c r="E24" s="237">
        <v>1.370825906903612</v>
      </c>
      <c r="F24" s="159">
        <f>TINV(0.05,$F$21-1)*$F$10</f>
        <v>1.370825906903612</v>
      </c>
    </row>
    <row r="25" ht="10.5" customHeight="1"/>
    <row r="26" spans="1:8" ht="23.25" customHeight="1">
      <c r="A26" s="209" t="s">
        <v>283</v>
      </c>
      <c r="B26" s="210"/>
      <c r="C26" s="210"/>
      <c r="D26" s="210"/>
      <c r="E26" s="210"/>
      <c r="F26" s="210"/>
      <c r="G26" s="210"/>
      <c r="H26" s="211"/>
    </row>
    <row r="27" ht="18.75" customHeight="1">
      <c r="A27" s="4" t="s">
        <v>469</v>
      </c>
    </row>
    <row r="28" ht="15">
      <c r="A28" s="4" t="s">
        <v>91</v>
      </c>
    </row>
    <row r="29" ht="15">
      <c r="A29" s="4" t="s">
        <v>92</v>
      </c>
    </row>
    <row r="30" ht="15">
      <c r="A30" s="4" t="s">
        <v>284</v>
      </c>
    </row>
    <row r="31" ht="15">
      <c r="A31" s="4" t="s">
        <v>93</v>
      </c>
    </row>
    <row r="32" ht="15">
      <c r="A32" s="4" t="s">
        <v>151</v>
      </c>
    </row>
    <row r="33" ht="15">
      <c r="A33" s="4" t="s">
        <v>94</v>
      </c>
    </row>
    <row r="34" ht="15">
      <c r="A34" s="4" t="s">
        <v>234</v>
      </c>
    </row>
    <row r="35" ht="15">
      <c r="A35" s="4" t="s">
        <v>95</v>
      </c>
    </row>
    <row r="36" ht="15">
      <c r="A36" s="4" t="s">
        <v>146</v>
      </c>
    </row>
    <row r="37" ht="15">
      <c r="A37" s="4" t="s">
        <v>147</v>
      </c>
    </row>
    <row r="38" ht="15">
      <c r="A38" s="4" t="s">
        <v>377</v>
      </c>
    </row>
    <row r="39" ht="15">
      <c r="A39" s="4" t="s">
        <v>378</v>
      </c>
    </row>
    <row r="40" ht="15">
      <c r="A40" s="33" t="s">
        <v>98</v>
      </c>
    </row>
    <row r="41" ht="15">
      <c r="A41" s="55" t="s">
        <v>96</v>
      </c>
    </row>
    <row r="42" ht="15">
      <c r="A42" s="4" t="s">
        <v>152</v>
      </c>
    </row>
    <row r="43" ht="15">
      <c r="A43" s="4" t="s">
        <v>97</v>
      </c>
    </row>
    <row r="44" ht="21.75" customHeight="1">
      <c r="A44" s="55" t="s">
        <v>497</v>
      </c>
    </row>
    <row r="45" ht="15">
      <c r="A45" s="4" t="s">
        <v>498</v>
      </c>
    </row>
    <row r="46" ht="15">
      <c r="A46" s="55" t="s">
        <v>499</v>
      </c>
    </row>
    <row r="47" ht="15">
      <c r="A47" s="4" t="s">
        <v>496</v>
      </c>
    </row>
    <row r="48" ht="15">
      <c r="A48" s="4" t="s">
        <v>500</v>
      </c>
    </row>
    <row r="49" ht="15">
      <c r="A49" s="4" t="s">
        <v>80</v>
      </c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SheetLayoutView="100" zoomScalePageLayoutView="0" workbookViewId="0" topLeftCell="A10">
      <selection activeCell="A29" sqref="A29"/>
    </sheetView>
  </sheetViews>
  <sheetFormatPr defaultColWidth="9.28125" defaultRowHeight="12.75"/>
  <cols>
    <col min="1" max="1" width="10.7109375" style="4" customWidth="1"/>
    <col min="2" max="2" width="9.57421875" style="4" customWidth="1"/>
    <col min="3" max="3" width="11.57421875" style="4" customWidth="1"/>
    <col min="4" max="4" width="9.57421875" style="10" customWidth="1"/>
    <col min="5" max="5" width="12.7109375" style="4" customWidth="1"/>
    <col min="6" max="8" width="9.57421875" style="4" customWidth="1"/>
    <col min="9" max="9" width="12.421875" style="4" customWidth="1"/>
    <col min="10" max="16384" width="9.28125" style="4" customWidth="1"/>
  </cols>
  <sheetData>
    <row r="1" spans="1:9" ht="21.75" customHeight="1">
      <c r="A1" s="206" t="s">
        <v>285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154</v>
      </c>
    </row>
    <row r="3" ht="15">
      <c r="A3" s="4" t="s">
        <v>153</v>
      </c>
    </row>
    <row r="4" spans="1:4" ht="15">
      <c r="A4" s="4" t="s">
        <v>502</v>
      </c>
      <c r="D4" s="4"/>
    </row>
    <row r="5" spans="1:4" ht="15">
      <c r="A5" s="4" t="s">
        <v>503</v>
      </c>
      <c r="D5" s="4"/>
    </row>
    <row r="6" spans="1:4" ht="15">
      <c r="A6" s="4" t="s">
        <v>501</v>
      </c>
      <c r="D6" s="4"/>
    </row>
    <row r="7" spans="1:4" ht="15">
      <c r="A7" s="4" t="s">
        <v>103</v>
      </c>
      <c r="D7" s="4"/>
    </row>
    <row r="8" spans="1:4" ht="15">
      <c r="A8" s="4" t="s">
        <v>104</v>
      </c>
      <c r="D8" s="4"/>
    </row>
    <row r="9" spans="2:8" ht="24" customHeight="1" thickBot="1">
      <c r="B9" s="10" t="s">
        <v>204</v>
      </c>
      <c r="C9" s="32" t="s">
        <v>105</v>
      </c>
      <c r="D9" s="32"/>
      <c r="F9" s="21" t="s">
        <v>286</v>
      </c>
      <c r="G9" s="7"/>
      <c r="H9" s="7"/>
    </row>
    <row r="10" spans="2:9" ht="15">
      <c r="B10" s="8" t="s">
        <v>197</v>
      </c>
      <c r="F10" s="8" t="s">
        <v>287</v>
      </c>
      <c r="G10" s="8" t="s">
        <v>197</v>
      </c>
      <c r="H10" s="8" t="s">
        <v>288</v>
      </c>
      <c r="I10" s="8" t="s">
        <v>289</v>
      </c>
    </row>
    <row r="11" spans="1:9" ht="15">
      <c r="A11" s="10">
        <v>1</v>
      </c>
      <c r="B11" s="132">
        <v>2</v>
      </c>
      <c r="C11" s="58">
        <f>RANK($B11,$B$11:$B$26)</f>
        <v>7</v>
      </c>
      <c r="D11" s="168">
        <f>PERCENTRANK($B$11:$B$26,$B11)</f>
        <v>0.266</v>
      </c>
      <c r="F11" s="160">
        <v>7</v>
      </c>
      <c r="G11" s="161">
        <v>5</v>
      </c>
      <c r="H11" s="160">
        <v>1</v>
      </c>
      <c r="I11" s="162">
        <v>1</v>
      </c>
    </row>
    <row r="12" spans="1:9" ht="15">
      <c r="A12" s="10">
        <v>2</v>
      </c>
      <c r="B12" s="10">
        <v>4</v>
      </c>
      <c r="C12" s="10">
        <f>RANK($B12,$B$11:$B$26)</f>
        <v>2</v>
      </c>
      <c r="D12" s="163">
        <f>PERCENTRANK($B$11:$B$26,$B12)</f>
        <v>0.933</v>
      </c>
      <c r="F12" s="147">
        <v>2</v>
      </c>
      <c r="G12" s="146">
        <v>4</v>
      </c>
      <c r="H12" s="147">
        <v>2</v>
      </c>
      <c r="I12" s="164">
        <v>0.933</v>
      </c>
    </row>
    <row r="13" spans="1:9" ht="15">
      <c r="A13" s="10">
        <v>3</v>
      </c>
      <c r="B13" s="10">
        <v>3</v>
      </c>
      <c r="C13" s="10">
        <f>RANK($B13,$B$11:$B$26)</f>
        <v>3</v>
      </c>
      <c r="D13" s="163">
        <f>PERCENTRANK($B$11:$B$26,$B13)</f>
        <v>0.666</v>
      </c>
      <c r="F13" s="147">
        <v>3</v>
      </c>
      <c r="G13" s="146">
        <v>3</v>
      </c>
      <c r="H13" s="147">
        <v>3</v>
      </c>
      <c r="I13" s="164">
        <v>0.666</v>
      </c>
    </row>
    <row r="14" spans="1:9" ht="15">
      <c r="A14" s="10">
        <v>4</v>
      </c>
      <c r="B14" s="10">
        <v>1</v>
      </c>
      <c r="D14" s="4"/>
      <c r="F14" s="147">
        <v>5</v>
      </c>
      <c r="G14" s="146">
        <v>3</v>
      </c>
      <c r="H14" s="147">
        <v>3</v>
      </c>
      <c r="I14" s="164">
        <v>0.666</v>
      </c>
    </row>
    <row r="15" spans="1:9" ht="15">
      <c r="A15" s="10">
        <v>5</v>
      </c>
      <c r="B15" s="10">
        <v>3</v>
      </c>
      <c r="D15" s="4"/>
      <c r="F15" s="147">
        <v>11</v>
      </c>
      <c r="G15" s="146">
        <v>3</v>
      </c>
      <c r="H15" s="147">
        <v>3</v>
      </c>
      <c r="I15" s="164">
        <v>0.666</v>
      </c>
    </row>
    <row r="16" spans="1:9" ht="15">
      <c r="A16" s="10">
        <v>6</v>
      </c>
      <c r="B16" s="10">
        <v>1</v>
      </c>
      <c r="D16" s="4"/>
      <c r="F16" s="147">
        <v>14</v>
      </c>
      <c r="G16" s="146">
        <v>3</v>
      </c>
      <c r="H16" s="147">
        <v>3</v>
      </c>
      <c r="I16" s="164">
        <v>0.666</v>
      </c>
    </row>
    <row r="17" spans="1:9" ht="15">
      <c r="A17" s="165">
        <v>7</v>
      </c>
      <c r="B17" s="165">
        <v>5</v>
      </c>
      <c r="D17" s="4"/>
      <c r="F17" s="147">
        <v>1</v>
      </c>
      <c r="G17" s="166">
        <v>2</v>
      </c>
      <c r="H17" s="169">
        <v>7</v>
      </c>
      <c r="I17" s="170">
        <v>0.266</v>
      </c>
    </row>
    <row r="18" spans="1:9" ht="15">
      <c r="A18" s="10">
        <v>8</v>
      </c>
      <c r="B18" s="10">
        <v>2</v>
      </c>
      <c r="D18" s="4"/>
      <c r="F18" s="147">
        <v>8</v>
      </c>
      <c r="G18" s="146">
        <v>2</v>
      </c>
      <c r="H18" s="147">
        <v>7</v>
      </c>
      <c r="I18" s="164">
        <v>0.266</v>
      </c>
    </row>
    <row r="19" spans="1:9" ht="15">
      <c r="A19" s="10">
        <v>9</v>
      </c>
      <c r="B19" s="10">
        <v>1</v>
      </c>
      <c r="D19" s="4"/>
      <c r="F19" s="147">
        <v>10</v>
      </c>
      <c r="G19" s="146">
        <v>2</v>
      </c>
      <c r="H19" s="147">
        <v>7</v>
      </c>
      <c r="I19" s="164">
        <v>0.266</v>
      </c>
    </row>
    <row r="20" spans="1:9" ht="15">
      <c r="A20" s="10">
        <v>10</v>
      </c>
      <c r="B20" s="10">
        <v>2</v>
      </c>
      <c r="D20" s="4"/>
      <c r="F20" s="147">
        <v>12</v>
      </c>
      <c r="G20" s="146">
        <v>2</v>
      </c>
      <c r="H20" s="147">
        <v>7</v>
      </c>
      <c r="I20" s="164">
        <v>0.266</v>
      </c>
    </row>
    <row r="21" spans="1:9" ht="15">
      <c r="A21" s="10">
        <v>11</v>
      </c>
      <c r="B21" s="10">
        <v>3</v>
      </c>
      <c r="D21" s="4"/>
      <c r="F21" s="147">
        <v>15</v>
      </c>
      <c r="G21" s="146">
        <v>2</v>
      </c>
      <c r="H21" s="147">
        <v>7</v>
      </c>
      <c r="I21" s="164">
        <v>0.266</v>
      </c>
    </row>
    <row r="22" spans="1:9" ht="15">
      <c r="A22" s="10">
        <v>12</v>
      </c>
      <c r="B22" s="10">
        <v>2</v>
      </c>
      <c r="D22" s="4"/>
      <c r="F22" s="147">
        <v>16</v>
      </c>
      <c r="G22" s="146">
        <v>2</v>
      </c>
      <c r="H22" s="147">
        <v>7</v>
      </c>
      <c r="I22" s="164">
        <v>0.266</v>
      </c>
    </row>
    <row r="23" spans="1:9" ht="15">
      <c r="A23" s="10">
        <v>13</v>
      </c>
      <c r="B23" s="10">
        <v>1</v>
      </c>
      <c r="D23" s="4"/>
      <c r="F23" s="147">
        <v>4</v>
      </c>
      <c r="G23" s="146">
        <v>1</v>
      </c>
      <c r="H23" s="147">
        <v>13</v>
      </c>
      <c r="I23" s="164">
        <v>0</v>
      </c>
    </row>
    <row r="24" spans="1:9" ht="15">
      <c r="A24" s="10">
        <v>14</v>
      </c>
      <c r="B24" s="10">
        <v>3</v>
      </c>
      <c r="D24" s="4"/>
      <c r="F24" s="147">
        <v>6</v>
      </c>
      <c r="G24" s="146">
        <v>1</v>
      </c>
      <c r="H24" s="147">
        <v>13</v>
      </c>
      <c r="I24" s="164">
        <v>0</v>
      </c>
    </row>
    <row r="25" spans="1:9" ht="15">
      <c r="A25" s="10">
        <v>15</v>
      </c>
      <c r="B25" s="10">
        <v>2</v>
      </c>
      <c r="D25" s="4"/>
      <c r="F25" s="147">
        <v>9</v>
      </c>
      <c r="G25" s="146">
        <v>1</v>
      </c>
      <c r="H25" s="147">
        <v>13</v>
      </c>
      <c r="I25" s="164">
        <v>0</v>
      </c>
    </row>
    <row r="26" spans="1:9" ht="15.75" thickBot="1">
      <c r="A26" s="10">
        <v>16</v>
      </c>
      <c r="B26" s="10">
        <v>2</v>
      </c>
      <c r="D26" s="4"/>
      <c r="F26" s="151">
        <v>13</v>
      </c>
      <c r="G26" s="150">
        <v>1</v>
      </c>
      <c r="H26" s="151">
        <v>13</v>
      </c>
      <c r="I26" s="167">
        <v>0</v>
      </c>
    </row>
    <row r="27" ht="15">
      <c r="D27" s="4"/>
    </row>
    <row r="28" spans="1:9" ht="21" customHeight="1">
      <c r="A28" s="209" t="s">
        <v>290</v>
      </c>
      <c r="B28" s="210"/>
      <c r="C28" s="210"/>
      <c r="D28" s="210"/>
      <c r="E28" s="210"/>
      <c r="F28" s="210"/>
      <c r="G28" s="210"/>
      <c r="H28" s="210"/>
      <c r="I28" s="211"/>
    </row>
    <row r="29" ht="18.75" customHeight="1">
      <c r="A29" s="4" t="s">
        <v>469</v>
      </c>
    </row>
    <row r="30" ht="15">
      <c r="A30" s="4" t="s">
        <v>99</v>
      </c>
    </row>
    <row r="31" ht="15">
      <c r="A31" s="4" t="s">
        <v>92</v>
      </c>
    </row>
    <row r="32" ht="15">
      <c r="A32" s="4" t="s">
        <v>284</v>
      </c>
    </row>
    <row r="33" ht="15">
      <c r="A33" s="4" t="s">
        <v>93</v>
      </c>
    </row>
    <row r="34" ht="15">
      <c r="A34" s="4" t="s">
        <v>233</v>
      </c>
    </row>
    <row r="35" ht="15">
      <c r="A35" s="4" t="s">
        <v>100</v>
      </c>
    </row>
    <row r="36" ht="15">
      <c r="A36" s="4" t="s">
        <v>234</v>
      </c>
    </row>
    <row r="37" ht="15">
      <c r="A37" s="4" t="s">
        <v>86</v>
      </c>
    </row>
    <row r="38" ht="15">
      <c r="A38" s="4" t="s">
        <v>235</v>
      </c>
    </row>
    <row r="39" ht="15">
      <c r="A39" s="4" t="s">
        <v>236</v>
      </c>
    </row>
    <row r="40" ht="15">
      <c r="A40" s="4" t="s">
        <v>101</v>
      </c>
    </row>
    <row r="41" ht="15">
      <c r="A41" s="4" t="s">
        <v>102</v>
      </c>
    </row>
    <row r="42" ht="15">
      <c r="A42" s="4" t="s">
        <v>80</v>
      </c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SheetLayoutView="100" zoomScalePageLayoutView="0" workbookViewId="0" topLeftCell="A40">
      <selection activeCell="A35" sqref="A35"/>
    </sheetView>
  </sheetViews>
  <sheetFormatPr defaultColWidth="9.28125" defaultRowHeight="12.75"/>
  <cols>
    <col min="1" max="4" width="9.28125" style="4" customWidth="1"/>
    <col min="5" max="5" width="16.00390625" style="4" customWidth="1"/>
    <col min="6" max="9" width="10.28125" style="4" customWidth="1"/>
    <col min="10" max="16384" width="9.28125" style="4" customWidth="1"/>
  </cols>
  <sheetData>
    <row r="1" spans="1:9" ht="21.75" customHeight="1">
      <c r="A1" s="206" t="s">
        <v>419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291</v>
      </c>
    </row>
    <row r="3" ht="15">
      <c r="A3" s="4" t="s">
        <v>292</v>
      </c>
    </row>
    <row r="4" ht="15">
      <c r="A4" s="4" t="s">
        <v>293</v>
      </c>
    </row>
    <row r="5" ht="15">
      <c r="A5" s="4" t="s">
        <v>294</v>
      </c>
    </row>
    <row r="6" ht="15">
      <c r="A6" s="4" t="s">
        <v>519</v>
      </c>
    </row>
    <row r="7" ht="15">
      <c r="A7" s="4" t="s">
        <v>505</v>
      </c>
    </row>
    <row r="8" spans="1:2" ht="15">
      <c r="A8" s="4" t="s">
        <v>506</v>
      </c>
      <c r="B8" s="252"/>
    </row>
    <row r="9" ht="15">
      <c r="A9" s="4" t="s">
        <v>507</v>
      </c>
    </row>
    <row r="10" ht="15">
      <c r="A10" s="4" t="s">
        <v>508</v>
      </c>
    </row>
    <row r="11" ht="15">
      <c r="A11" s="4" t="s">
        <v>509</v>
      </c>
    </row>
    <row r="12" ht="15">
      <c r="A12" s="4" t="s">
        <v>510</v>
      </c>
    </row>
    <row r="13" ht="15">
      <c r="A13" s="4" t="s">
        <v>511</v>
      </c>
    </row>
    <row r="14" ht="15">
      <c r="A14" s="4" t="s">
        <v>512</v>
      </c>
    </row>
    <row r="15" ht="15">
      <c r="A15" s="4" t="s">
        <v>513</v>
      </c>
    </row>
    <row r="16" ht="15.75" customHeight="1">
      <c r="A16" s="4" t="s">
        <v>520</v>
      </c>
    </row>
    <row r="17" ht="15">
      <c r="A17" s="4" t="s">
        <v>514</v>
      </c>
    </row>
    <row r="18" ht="15">
      <c r="A18" s="4" t="s">
        <v>521</v>
      </c>
    </row>
    <row r="19" ht="15">
      <c r="A19" s="4" t="s">
        <v>515</v>
      </c>
    </row>
    <row r="20" ht="6" customHeight="1"/>
    <row r="21" spans="3:4" ht="15.75" thickBot="1">
      <c r="C21" s="7" t="s">
        <v>295</v>
      </c>
      <c r="D21" s="21">
        <f>COUNT(B23:B26)</f>
        <v>4</v>
      </c>
    </row>
    <row r="22" spans="1:9" ht="15.75" thickBot="1">
      <c r="A22" s="8"/>
      <c r="B22" s="8" t="s">
        <v>197</v>
      </c>
      <c r="C22" s="8" t="s">
        <v>198</v>
      </c>
      <c r="D22" s="8" t="s">
        <v>296</v>
      </c>
      <c r="I22" s="7" t="s">
        <v>421</v>
      </c>
    </row>
    <row r="23" spans="2:9" ht="15">
      <c r="B23" s="10">
        <v>1</v>
      </c>
      <c r="C23" s="10">
        <v>2</v>
      </c>
      <c r="D23" s="10">
        <v>5</v>
      </c>
      <c r="F23" s="8"/>
      <c r="G23" s="8" t="s">
        <v>197</v>
      </c>
      <c r="H23" s="8" t="s">
        <v>198</v>
      </c>
      <c r="I23" s="8" t="s">
        <v>296</v>
      </c>
    </row>
    <row r="24" spans="2:9" ht="15">
      <c r="B24" s="10">
        <v>2</v>
      </c>
      <c r="C24" s="10">
        <v>3</v>
      </c>
      <c r="D24" s="10">
        <v>4</v>
      </c>
      <c r="F24" s="147" t="s">
        <v>197</v>
      </c>
      <c r="G24" s="147">
        <v>1.25</v>
      </c>
      <c r="H24" s="147"/>
      <c r="I24" s="147"/>
    </row>
    <row r="25" spans="2:9" ht="15">
      <c r="B25" s="10">
        <v>3</v>
      </c>
      <c r="C25" s="10">
        <v>5</v>
      </c>
      <c r="D25" s="10">
        <v>2</v>
      </c>
      <c r="F25" s="147" t="s">
        <v>198</v>
      </c>
      <c r="G25" s="147">
        <v>1</v>
      </c>
      <c r="H25" s="147">
        <v>1.25</v>
      </c>
      <c r="I25" s="147"/>
    </row>
    <row r="26" spans="2:9" ht="15.75" thickBot="1">
      <c r="B26" s="10">
        <v>4</v>
      </c>
      <c r="C26" s="10">
        <v>4</v>
      </c>
      <c r="D26" s="10">
        <v>3</v>
      </c>
      <c r="F26" s="151" t="s">
        <v>296</v>
      </c>
      <c r="G26" s="151">
        <v>-1</v>
      </c>
      <c r="H26" s="151">
        <v>-1.25</v>
      </c>
      <c r="I26" s="151">
        <v>1.25</v>
      </c>
    </row>
    <row r="28" spans="1:9" ht="15.75" thickBot="1">
      <c r="A28" s="4" t="s">
        <v>516</v>
      </c>
      <c r="F28" s="253"/>
      <c r="G28" s="253"/>
      <c r="H28" s="253"/>
      <c r="I28" s="254" t="s">
        <v>517</v>
      </c>
    </row>
    <row r="29" spans="1:9" ht="15">
      <c r="A29" s="8"/>
      <c r="B29" s="8" t="s">
        <v>197</v>
      </c>
      <c r="C29" s="8" t="s">
        <v>198</v>
      </c>
      <c r="D29" s="8" t="s">
        <v>296</v>
      </c>
      <c r="F29" s="255"/>
      <c r="G29" s="255" t="s">
        <v>197</v>
      </c>
      <c r="H29" s="255" t="s">
        <v>198</v>
      </c>
      <c r="I29" s="255" t="s">
        <v>296</v>
      </c>
    </row>
    <row r="30" spans="1:9" ht="15">
      <c r="A30" s="147" t="s">
        <v>197</v>
      </c>
      <c r="B30" s="10">
        <f>COVAR(B23:B26,B23:B26)</f>
        <v>1.25</v>
      </c>
      <c r="C30" s="10"/>
      <c r="D30" s="10"/>
      <c r="F30" s="256" t="s">
        <v>197</v>
      </c>
      <c r="G30" s="257">
        <f>B30*$D$21/($D$21-1)</f>
        <v>1.6666666666666667</v>
      </c>
      <c r="H30" s="257"/>
      <c r="I30" s="257"/>
    </row>
    <row r="31" spans="1:9" ht="15">
      <c r="A31" s="147" t="s">
        <v>198</v>
      </c>
      <c r="B31" s="10">
        <f>COVAR(B23:B26,C23:C26)</f>
        <v>1</v>
      </c>
      <c r="C31" s="10">
        <f>COVAR(C23:C26,C23:C26)</f>
        <v>1.25</v>
      </c>
      <c r="D31" s="10"/>
      <c r="F31" s="256" t="s">
        <v>198</v>
      </c>
      <c r="G31" s="257">
        <f>B31*$D$21/($D$21-1)</f>
        <v>1.3333333333333333</v>
      </c>
      <c r="H31" s="257">
        <f>C31*$D$21/($D$21-1)</f>
        <v>1.6666666666666667</v>
      </c>
      <c r="I31" s="257"/>
    </row>
    <row r="32" spans="1:9" ht="15.75" thickBot="1">
      <c r="A32" s="151" t="s">
        <v>296</v>
      </c>
      <c r="B32" s="171">
        <f>COVAR(B23:B26,D23:D26)</f>
        <v>-1</v>
      </c>
      <c r="C32" s="171">
        <f>COVAR(C23:C26,D23:D26)</f>
        <v>-1.25</v>
      </c>
      <c r="D32" s="171">
        <f>COVAR(D23:D26,D23:D26)</f>
        <v>1.25</v>
      </c>
      <c r="F32" s="258" t="s">
        <v>296</v>
      </c>
      <c r="G32" s="259">
        <f>B32*$D$21/($D$21-1)</f>
        <v>-1.3333333333333333</v>
      </c>
      <c r="H32" s="259">
        <f>C32*$D$21/($D$21-1)</f>
        <v>-1.6666666666666667</v>
      </c>
      <c r="I32" s="259">
        <f>D32*$D$21/($D$21-1)</f>
        <v>1.6666666666666667</v>
      </c>
    </row>
    <row r="34" spans="1:9" ht="21" customHeight="1">
      <c r="A34" s="209" t="s">
        <v>297</v>
      </c>
      <c r="B34" s="207"/>
      <c r="C34" s="207"/>
      <c r="D34" s="207"/>
      <c r="E34" s="207"/>
      <c r="F34" s="207"/>
      <c r="G34" s="207"/>
      <c r="H34" s="207"/>
      <c r="I34" s="208"/>
    </row>
    <row r="35" spans="1:4" ht="21.75" customHeight="1">
      <c r="A35" s="4" t="s">
        <v>469</v>
      </c>
      <c r="D35" s="10"/>
    </row>
    <row r="36" spans="1:4" ht="15">
      <c r="A36" s="4" t="s">
        <v>106</v>
      </c>
      <c r="D36" s="10"/>
    </row>
    <row r="37" spans="1:4" ht="15">
      <c r="A37" s="4" t="s">
        <v>92</v>
      </c>
      <c r="D37" s="10"/>
    </row>
    <row r="38" spans="1:4" ht="15">
      <c r="A38" s="4" t="s">
        <v>284</v>
      </c>
      <c r="D38" s="10"/>
    </row>
    <row r="39" spans="1:4" ht="15">
      <c r="A39" s="4" t="s">
        <v>93</v>
      </c>
      <c r="D39" s="10"/>
    </row>
    <row r="40" spans="1:4" ht="15">
      <c r="A40" s="4" t="s">
        <v>107</v>
      </c>
      <c r="D40" s="10"/>
    </row>
    <row r="41" spans="1:4" ht="15">
      <c r="A41" s="4" t="s">
        <v>233</v>
      </c>
      <c r="D41" s="10"/>
    </row>
    <row r="42" spans="1:4" ht="15">
      <c r="A42" s="4" t="s">
        <v>504</v>
      </c>
      <c r="D42" s="10"/>
    </row>
    <row r="43" ht="15">
      <c r="D43" s="10"/>
    </row>
    <row r="44" spans="1:4" ht="15">
      <c r="A44" s="4" t="s">
        <v>234</v>
      </c>
      <c r="D44" s="10"/>
    </row>
    <row r="45" spans="1:4" ht="15">
      <c r="A45" s="4" t="s">
        <v>86</v>
      </c>
      <c r="D45" s="10"/>
    </row>
    <row r="46" spans="1:4" ht="15">
      <c r="A46" s="4" t="s">
        <v>235</v>
      </c>
      <c r="D46" s="10"/>
    </row>
    <row r="47" spans="1:4" ht="15">
      <c r="A47" s="4" t="s">
        <v>236</v>
      </c>
      <c r="D47" s="10"/>
    </row>
    <row r="48" spans="1:4" ht="15">
      <c r="A48" s="4" t="s">
        <v>298</v>
      </c>
      <c r="D48" s="10"/>
    </row>
    <row r="49" spans="1:4" ht="15">
      <c r="A49" s="4" t="s">
        <v>299</v>
      </c>
      <c r="D49" s="10"/>
    </row>
    <row r="50" spans="1:4" ht="15">
      <c r="A50" s="4" t="s">
        <v>101</v>
      </c>
      <c r="D50" s="10"/>
    </row>
    <row r="51" spans="1:4" ht="15">
      <c r="A51" s="4" t="s">
        <v>102</v>
      </c>
      <c r="D51" s="10"/>
    </row>
    <row r="52" spans="1:4" ht="15">
      <c r="A52" s="4" t="s">
        <v>80</v>
      </c>
      <c r="D52" s="10"/>
    </row>
    <row r="53" spans="1:4" ht="15">
      <c r="A53" s="260" t="s">
        <v>518</v>
      </c>
      <c r="D53" s="10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31">
      <selection activeCell="A27" sqref="A27"/>
    </sheetView>
  </sheetViews>
  <sheetFormatPr defaultColWidth="9.28125" defaultRowHeight="12.75"/>
  <cols>
    <col min="1" max="4" width="9.28125" style="4" customWidth="1"/>
    <col min="5" max="5" width="10.421875" style="4" customWidth="1"/>
    <col min="6" max="8" width="10.57421875" style="4" customWidth="1"/>
    <col min="9" max="9" width="13.28125" style="4" customWidth="1"/>
    <col min="10" max="16384" width="9.28125" style="4" customWidth="1"/>
  </cols>
  <sheetData>
    <row r="1" spans="1:9" ht="21.75" customHeight="1">
      <c r="A1" s="206" t="s">
        <v>420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522</v>
      </c>
    </row>
    <row r="3" ht="15">
      <c r="A3" s="4" t="s">
        <v>112</v>
      </c>
    </row>
    <row r="4" ht="15">
      <c r="A4" s="4" t="s">
        <v>300</v>
      </c>
    </row>
    <row r="5" ht="15">
      <c r="A5" s="4" t="s">
        <v>301</v>
      </c>
    </row>
    <row r="6" ht="15">
      <c r="A6" s="4" t="s">
        <v>302</v>
      </c>
    </row>
    <row r="7" ht="17.25" customHeight="1">
      <c r="A7" s="173" t="s">
        <v>113</v>
      </c>
    </row>
    <row r="8" ht="15">
      <c r="A8" s="4" t="s">
        <v>303</v>
      </c>
    </row>
    <row r="9" ht="17.25" customHeight="1">
      <c r="A9" s="4" t="s">
        <v>304</v>
      </c>
    </row>
    <row r="10" ht="15">
      <c r="A10" s="4" t="s">
        <v>305</v>
      </c>
    </row>
    <row r="11" ht="15">
      <c r="A11" s="4" t="s">
        <v>111</v>
      </c>
    </row>
    <row r="12" ht="9" customHeight="1"/>
    <row r="13" spans="3:6" ht="15.75" thickBot="1">
      <c r="C13" s="7" t="s">
        <v>261</v>
      </c>
      <c r="D13" s="21"/>
      <c r="F13" s="4" t="s">
        <v>306</v>
      </c>
    </row>
    <row r="14" spans="1:10" ht="15">
      <c r="A14" s="8"/>
      <c r="B14" s="8" t="s">
        <v>197</v>
      </c>
      <c r="C14" s="8" t="s">
        <v>198</v>
      </c>
      <c r="D14" s="8" t="s">
        <v>296</v>
      </c>
      <c r="F14" s="8"/>
      <c r="G14" s="8" t="s">
        <v>197</v>
      </c>
      <c r="H14" s="8" t="s">
        <v>198</v>
      </c>
      <c r="I14" s="8" t="s">
        <v>296</v>
      </c>
      <c r="J14" s="172"/>
    </row>
    <row r="15" spans="2:10" ht="15">
      <c r="B15" s="10">
        <v>1</v>
      </c>
      <c r="C15" s="10">
        <v>2</v>
      </c>
      <c r="D15" s="10">
        <v>5</v>
      </c>
      <c r="F15" s="147" t="s">
        <v>197</v>
      </c>
      <c r="G15" s="147">
        <v>1</v>
      </c>
      <c r="H15" s="147"/>
      <c r="I15" s="147"/>
      <c r="J15" s="172"/>
    </row>
    <row r="16" spans="2:10" ht="15">
      <c r="B16" s="10">
        <v>2</v>
      </c>
      <c r="C16" s="10">
        <v>3</v>
      </c>
      <c r="D16" s="10">
        <v>4</v>
      </c>
      <c r="F16" s="147" t="s">
        <v>198</v>
      </c>
      <c r="G16" s="147">
        <v>0.8</v>
      </c>
      <c r="H16" s="147">
        <v>1</v>
      </c>
      <c r="I16" s="147"/>
      <c r="J16" s="172"/>
    </row>
    <row r="17" spans="2:10" ht="15.75" thickBot="1">
      <c r="B17" s="10">
        <v>3</v>
      </c>
      <c r="C17" s="10">
        <v>5</v>
      </c>
      <c r="D17" s="10">
        <v>2</v>
      </c>
      <c r="F17" s="151" t="s">
        <v>296</v>
      </c>
      <c r="G17" s="151">
        <v>-0.8</v>
      </c>
      <c r="H17" s="151">
        <v>-1</v>
      </c>
      <c r="I17" s="151">
        <v>1</v>
      </c>
      <c r="J17" s="172"/>
    </row>
    <row r="18" spans="2:4" ht="15">
      <c r="B18" s="10">
        <v>4</v>
      </c>
      <c r="C18" s="10">
        <v>4</v>
      </c>
      <c r="D18" s="10">
        <v>3</v>
      </c>
    </row>
    <row r="19" ht="15.75" thickBot="1">
      <c r="F19" s="4" t="s">
        <v>307</v>
      </c>
    </row>
    <row r="20" spans="6:9" ht="15">
      <c r="F20" s="8"/>
      <c r="G20" s="8" t="s">
        <v>197</v>
      </c>
      <c r="H20" s="8" t="s">
        <v>198</v>
      </c>
      <c r="I20" s="8" t="s">
        <v>296</v>
      </c>
    </row>
    <row r="21" spans="6:9" ht="15">
      <c r="F21" s="147" t="s">
        <v>197</v>
      </c>
      <c r="G21" s="10">
        <f>CORREL(B15:B18,B15:B18)</f>
        <v>0.9999999999999998</v>
      </c>
      <c r="H21" s="10"/>
      <c r="I21" s="10"/>
    </row>
    <row r="22" spans="6:9" ht="15">
      <c r="F22" s="147" t="s">
        <v>198</v>
      </c>
      <c r="G22" s="10">
        <f>CORREL(B15:B18,C15:C18)</f>
        <v>0.7999999999999998</v>
      </c>
      <c r="H22" s="10">
        <f>CORREL(C15:C18,C15:C18)</f>
        <v>0.9999999999999998</v>
      </c>
      <c r="I22" s="10"/>
    </row>
    <row r="23" spans="6:9" ht="15.75" thickBot="1">
      <c r="F23" s="151" t="s">
        <v>296</v>
      </c>
      <c r="G23" s="171">
        <f>CORREL(B15:B18,D15:D18)</f>
        <v>-0.7999999999999998</v>
      </c>
      <c r="H23" s="171">
        <f>CORREL(C15:C18,D15:D18)</f>
        <v>-0.9999999999999998</v>
      </c>
      <c r="I23" s="171">
        <f>CORREL(D15:D18,D15:D18)</f>
        <v>0.9999999999999998</v>
      </c>
    </row>
    <row r="26" spans="1:9" ht="23.25" customHeight="1">
      <c r="A26" s="209" t="s">
        <v>308</v>
      </c>
      <c r="B26" s="207"/>
      <c r="C26" s="207"/>
      <c r="D26" s="207"/>
      <c r="E26" s="207"/>
      <c r="F26" s="207"/>
      <c r="G26" s="207"/>
      <c r="H26" s="207"/>
      <c r="I26" s="208"/>
    </row>
    <row r="27" spans="1:4" ht="15">
      <c r="A27" s="4" t="s">
        <v>469</v>
      </c>
      <c r="D27" s="10"/>
    </row>
    <row r="28" spans="1:4" ht="15">
      <c r="A28" s="4" t="s">
        <v>108</v>
      </c>
      <c r="D28" s="10"/>
    </row>
    <row r="29" spans="1:4" ht="15">
      <c r="A29" s="4" t="s">
        <v>92</v>
      </c>
      <c r="D29" s="10"/>
    </row>
    <row r="30" spans="1:4" ht="15">
      <c r="A30" s="4" t="s">
        <v>284</v>
      </c>
      <c r="D30" s="10"/>
    </row>
    <row r="31" spans="1:4" ht="15">
      <c r="A31" s="4" t="s">
        <v>93</v>
      </c>
      <c r="D31" s="10"/>
    </row>
    <row r="32" spans="1:4" ht="15">
      <c r="A32" s="4" t="s">
        <v>107</v>
      </c>
      <c r="D32" s="10"/>
    </row>
    <row r="33" spans="1:4" ht="15">
      <c r="A33" s="4" t="s">
        <v>233</v>
      </c>
      <c r="D33" s="10"/>
    </row>
    <row r="34" spans="1:4" ht="15">
      <c r="A34" s="4" t="s">
        <v>100</v>
      </c>
      <c r="D34" s="10"/>
    </row>
    <row r="35" ht="15">
      <c r="D35" s="10"/>
    </row>
    <row r="36" spans="1:4" ht="15">
      <c r="A36" s="4" t="s">
        <v>234</v>
      </c>
      <c r="D36" s="10"/>
    </row>
    <row r="37" spans="1:4" ht="15">
      <c r="A37" s="4" t="s">
        <v>86</v>
      </c>
      <c r="D37" s="10"/>
    </row>
    <row r="38" spans="1:4" ht="15">
      <c r="A38" s="4" t="s">
        <v>235</v>
      </c>
      <c r="D38" s="10"/>
    </row>
    <row r="39" spans="1:4" ht="15">
      <c r="A39" s="4" t="s">
        <v>236</v>
      </c>
      <c r="D39" s="10"/>
    </row>
    <row r="40" spans="1:4" ht="15">
      <c r="A40" s="4" t="s">
        <v>109</v>
      </c>
      <c r="D40" s="10"/>
    </row>
    <row r="41" spans="1:4" ht="15">
      <c r="A41" s="4" t="s">
        <v>110</v>
      </c>
      <c r="D41" s="10"/>
    </row>
    <row r="42" spans="1:4" ht="15">
      <c r="A42" s="4" t="s">
        <v>80</v>
      </c>
      <c r="D42" s="10"/>
    </row>
    <row r="43" ht="15">
      <c r="D43" s="10"/>
    </row>
    <row r="44" ht="15">
      <c r="D44" s="10"/>
    </row>
    <row r="45" ht="15">
      <c r="D45" s="10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Grad School of Mgmnt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2008-02-08T22:45:11Z</cp:lastPrinted>
  <dcterms:created xsi:type="dcterms:W3CDTF">1997-03-20T13:46:48Z</dcterms:created>
  <dcterms:modified xsi:type="dcterms:W3CDTF">2010-07-29T14:30:55Z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